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8455" windowHeight="12525" activeTab="1"/>
  </bookViews>
  <sheets>
    <sheet name="EP DICIEMBRE 2017" sheetId="1" r:id="rId1"/>
    <sheet name="PP DICIEMBRE 2017" sheetId="2" r:id="rId2"/>
  </sheets>
  <definedNames>
    <definedName name="_xlnm.Print_Area" localSheetId="0">'EP DICIEMBRE 2017'!$A$1:$R$48</definedName>
    <definedName name="_xlnm.Print_Area" localSheetId="1">'PP DICIEMBRE 2017'!$A$1:$Z$19</definedName>
  </definedNames>
  <calcPr calcId="124519"/>
</workbook>
</file>

<file path=xl/calcChain.xml><?xml version="1.0" encoding="utf-8"?>
<calcChain xmlns="http://schemas.openxmlformats.org/spreadsheetml/2006/main">
  <c r="W18" i="2"/>
  <c r="S18"/>
  <c r="K18"/>
  <c r="G18"/>
  <c r="Z16"/>
  <c r="Z18" s="1"/>
  <c r="Y16"/>
  <c r="X16"/>
  <c r="X18" s="1"/>
  <c r="W16"/>
  <c r="V16"/>
  <c r="V18" s="1"/>
  <c r="U16"/>
  <c r="T16"/>
  <c r="T18" s="1"/>
  <c r="S16"/>
  <c r="R16"/>
  <c r="R18" s="1"/>
  <c r="Q16"/>
  <c r="P16"/>
  <c r="P18" s="1"/>
  <c r="O16"/>
  <c r="N16"/>
  <c r="M16"/>
  <c r="L16"/>
  <c r="K16"/>
  <c r="J16"/>
  <c r="J18" s="1"/>
  <c r="I16"/>
  <c r="H16"/>
  <c r="H18" s="1"/>
  <c r="G16"/>
  <c r="F16"/>
  <c r="F18" s="1"/>
  <c r="E16"/>
  <c r="D16"/>
  <c r="D18" s="1"/>
  <c r="C15"/>
  <c r="B15"/>
  <c r="C14"/>
  <c r="C16" s="1"/>
  <c r="B14"/>
  <c r="B16" s="1"/>
  <c r="Z12"/>
  <c r="Y12"/>
  <c r="Y18" s="1"/>
  <c r="X12"/>
  <c r="W12"/>
  <c r="V12"/>
  <c r="U12"/>
  <c r="U18" s="1"/>
  <c r="T12"/>
  <c r="S12"/>
  <c r="R12"/>
  <c r="Q12"/>
  <c r="Q18" s="1"/>
  <c r="P12"/>
  <c r="M12"/>
  <c r="M18" s="1"/>
  <c r="K12"/>
  <c r="J12"/>
  <c r="I12"/>
  <c r="I18" s="1"/>
  <c r="H12"/>
  <c r="G12"/>
  <c r="F12"/>
  <c r="E12"/>
  <c r="E18" s="1"/>
  <c r="D12"/>
  <c r="N11"/>
  <c r="C11" s="1"/>
  <c r="L11"/>
  <c r="B11"/>
  <c r="O10"/>
  <c r="O12" s="1"/>
  <c r="O18" s="1"/>
  <c r="C10"/>
  <c r="B10"/>
  <c r="N9"/>
  <c r="N12" s="1"/>
  <c r="L9"/>
  <c r="B9" s="1"/>
  <c r="B12" s="1"/>
  <c r="K6"/>
  <c r="I6"/>
  <c r="V5"/>
  <c r="B18" l="1"/>
  <c r="N18"/>
  <c r="C18"/>
  <c r="C9"/>
  <c r="C12" s="1"/>
  <c r="L12"/>
  <c r="L18" s="1"/>
  <c r="E16" i="1"/>
  <c r="K16" s="1"/>
  <c r="H16"/>
  <c r="M16"/>
  <c r="Q16" s="1"/>
  <c r="N16"/>
  <c r="D20"/>
  <c r="E20" s="1"/>
  <c r="H20"/>
  <c r="I20"/>
  <c r="I28" s="1"/>
  <c r="M20"/>
  <c r="N20"/>
  <c r="Q20"/>
  <c r="E24"/>
  <c r="K24" s="1"/>
  <c r="H24"/>
  <c r="M24"/>
  <c r="Q24" s="1"/>
  <c r="N24"/>
  <c r="B28"/>
  <c r="C28"/>
  <c r="D28"/>
  <c r="F28"/>
  <c r="G28"/>
  <c r="J28"/>
  <c r="L28"/>
  <c r="P28"/>
  <c r="E33"/>
  <c r="K33" s="1"/>
  <c r="H33"/>
  <c r="N33"/>
  <c r="O33" s="1"/>
  <c r="Q33"/>
  <c r="E36"/>
  <c r="E40" s="1"/>
  <c r="H36"/>
  <c r="N36"/>
  <c r="O36" s="1"/>
  <c r="Q36"/>
  <c r="F37"/>
  <c r="B40"/>
  <c r="C40"/>
  <c r="C43" s="1"/>
  <c r="D40"/>
  <c r="F40"/>
  <c r="H40"/>
  <c r="I40"/>
  <c r="J40"/>
  <c r="J43" s="1"/>
  <c r="L40"/>
  <c r="L43" s="1"/>
  <c r="M40"/>
  <c r="P40"/>
  <c r="B43" l="1"/>
  <c r="K36"/>
  <c r="R36" s="1"/>
  <c r="D43"/>
  <c r="P43"/>
  <c r="F43"/>
  <c r="M28"/>
  <c r="M43" s="1"/>
  <c r="R16"/>
  <c r="I43"/>
  <c r="O16"/>
  <c r="R24"/>
  <c r="R33"/>
  <c r="H28"/>
  <c r="H43" s="1"/>
  <c r="O24"/>
  <c r="Q28"/>
  <c r="K40"/>
  <c r="O20"/>
  <c r="O40"/>
  <c r="K20"/>
  <c r="E28"/>
  <c r="E43" s="1"/>
  <c r="N28"/>
  <c r="Q40"/>
  <c r="N40"/>
  <c r="Q43" l="1"/>
  <c r="R40"/>
  <c r="O28"/>
  <c r="O43" s="1"/>
  <c r="R20"/>
  <c r="R28" s="1"/>
  <c r="K28"/>
  <c r="K43" s="1"/>
  <c r="N43"/>
  <c r="R43" l="1"/>
</calcChain>
</file>

<file path=xl/sharedStrings.xml><?xml version="1.0" encoding="utf-8"?>
<sst xmlns="http://schemas.openxmlformats.org/spreadsheetml/2006/main" count="84" uniqueCount="66">
  <si>
    <t>1) AL CIERRE DEL EJERCICIO  EL DIFERENCIAL DE  19.5 m.p CORRESPONDEN A  RECURSOS PROPIOS NO CAPTADOS.</t>
  </si>
  <si>
    <t>CIFRAS  DEFINITIVAS DICTAMINADAS</t>
  </si>
  <si>
    <t>T O T A L E S</t>
  </si>
  <si>
    <t>SUMA DE GASTO DE CAPITAL</t>
  </si>
  <si>
    <t>INVERSIÓN PÚBLICA                6000</t>
  </si>
  <si>
    <t>BIENES MUEBLES E INMUEBLES             5000</t>
  </si>
  <si>
    <t>SUMA DEL GASTO CORRIENTE</t>
  </si>
  <si>
    <t>SERVICIOS GENERALES         3000</t>
  </si>
  <si>
    <t>MATERIALES Y SUMINISTROS         2000</t>
  </si>
  <si>
    <t>SERVICIOS PERSONALES        1000</t>
  </si>
  <si>
    <t>COMPROMISO</t>
  </si>
  <si>
    <t>CAPTADO REAL</t>
  </si>
  <si>
    <t>POR REGULARIZAR                     (1)</t>
  </si>
  <si>
    <t>PROGRAMADO  ANUAL</t>
  </si>
  <si>
    <t>REDUCCION</t>
  </si>
  <si>
    <t>AMPLIACION</t>
  </si>
  <si>
    <t>PROGRAMADO ORIGINAL  ANUAL</t>
  </si>
  <si>
    <t>TOTAL</t>
  </si>
  <si>
    <t>PRESUPUESTO POR EJERCER  AL PERIÓDO       (1)</t>
  </si>
  <si>
    <t>DEVENGADO*</t>
  </si>
  <si>
    <t>SUBTOTAL</t>
  </si>
  <si>
    <t>RECURSOS DE TERCEROS</t>
  </si>
  <si>
    <t xml:space="preserve">PAGADO                      </t>
  </si>
  <si>
    <t>ASIGNACIÓN MODIFICADO ANUAL                            1)</t>
  </si>
  <si>
    <t>INGRESOS PROPIOS</t>
  </si>
  <si>
    <t xml:space="preserve">TOTAL MODIFICADO  ANUAL     </t>
  </si>
  <si>
    <t>RECURSOS FEDERALES</t>
  </si>
  <si>
    <t>CAPITULO DE GASTO</t>
  </si>
  <si>
    <t xml:space="preserve">  DE:       1</t>
  </si>
  <si>
    <t>CLAVE: NCA</t>
  </si>
  <si>
    <t xml:space="preserve">  HOJA:  1</t>
  </si>
  <si>
    <t>ENTIDAD: INSTITUTO NACIONAL DE  CARDIOLOGIA IGNACIO CHÁVEZ</t>
  </si>
  <si>
    <t>PERIODO:  DICIEMBRE</t>
  </si>
  <si>
    <t>( Pesos)</t>
  </si>
  <si>
    <t>EJERCICIO 2017</t>
  </si>
  <si>
    <t>POR CAPITULO DE GASTO  A DICIEMBRE</t>
  </si>
  <si>
    <t xml:space="preserve">ESTADO DEL EJERCICIO DEL PRESUPUESTO </t>
  </si>
  <si>
    <t>ESTADO DEL EJERCICIO DEL PRESUPUESTO AL PERIODO</t>
  </si>
  <si>
    <t>POR PROGRAMAS  PRESUPUESTARIOS</t>
  </si>
  <si>
    <t>A DICIEMBRE 2017</t>
  </si>
  <si>
    <t>PRESUPUESTO TOTAL</t>
  </si>
  <si>
    <t>E010 Formación de recursos humanos especializados para la salud</t>
  </si>
  <si>
    <t>E022 Investigación y desarrollo tecnológico en salud</t>
  </si>
  <si>
    <t>E023 Prestación de servicios en los diferentes niveles de atención a la salud</t>
  </si>
  <si>
    <t>K027 Proyectos de mantenimiento de infraestructura</t>
  </si>
  <si>
    <t>M001 Actividades de apoyo administrativo</t>
  </si>
  <si>
    <t>O001 Actividades de Apoyo a la función pública y buen gobierno</t>
  </si>
  <si>
    <t>PRESUPUESTO  MODIFICADO AL PERIODO</t>
  </si>
  <si>
    <t>PRESUPUESTO EJERCIDO AL PERIÓDO</t>
  </si>
  <si>
    <t xml:space="preserve">PRESUPUESTO  MODIFICADO  </t>
  </si>
  <si>
    <t>PRESUPUESTO  MODIFICADO  PROPIOS</t>
  </si>
  <si>
    <t>PRESUPUESTO EJERCIDO</t>
  </si>
  <si>
    <t>PRESUPUESTO EJERCIDO PROPIOS</t>
  </si>
  <si>
    <t xml:space="preserve">PRESUPUESTO  MODIFICADO </t>
  </si>
  <si>
    <t xml:space="preserve">PRESUPUESTO EJERCIDO </t>
  </si>
  <si>
    <t>PRESUPUESTO  MODIFICADO  AL PERIÓDO  FISCALES</t>
  </si>
  <si>
    <t>PRESUPUESTO  MODIFICADO  AL PERIÓDO  RECURSOS PROPIOS</t>
  </si>
  <si>
    <t>PRESUPUESTO EJERCIDO FISCAL</t>
  </si>
  <si>
    <t>PRESUPUESTO EJERCIDO  PROPIO</t>
  </si>
  <si>
    <t xml:space="preserve"> 1000 SERVICIOS PERSONALES</t>
  </si>
  <si>
    <t>2000 MATERIALES Y SUMINISTROS</t>
  </si>
  <si>
    <t xml:space="preserve"> 3000 SERVICIOS GENERALES</t>
  </si>
  <si>
    <t>SUMA DE GASTO CORRIENTE</t>
  </si>
  <si>
    <t xml:space="preserve"> 5000 BIENES MUEBLES E INMUEBLES</t>
  </si>
  <si>
    <t xml:space="preserve"> 6000 INVERSIÓN PUBLICA</t>
  </si>
  <si>
    <t>NOTA: CIFRAS DEFINITIVAS DICTAMINADAS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</si>
</sst>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#,##0.0"/>
    <numFmt numFmtId="165" formatCode="General_)"/>
    <numFmt numFmtId="166" formatCode="#,##0.00_);\(#,##0.00\)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name val="MS Sans Serif"/>
      <family val="2"/>
    </font>
    <font>
      <sz val="15"/>
      <name val="Arial"/>
      <family val="2"/>
    </font>
    <font>
      <sz val="12"/>
      <name val="Arial"/>
      <family val="2"/>
    </font>
    <font>
      <sz val="10"/>
      <name val="Albertus Xb (WE)"/>
      <family val="2"/>
      <charset val="238"/>
    </font>
    <font>
      <b/>
      <sz val="19"/>
      <name val="Albertus Xb (WE)"/>
    </font>
    <font>
      <b/>
      <sz val="22"/>
      <name val="Arial"/>
      <family val="2"/>
    </font>
    <font>
      <sz val="22"/>
      <name val="Arial"/>
      <family val="2"/>
    </font>
    <font>
      <b/>
      <sz val="15"/>
      <name val="Arial"/>
      <family val="2"/>
    </font>
    <font>
      <b/>
      <sz val="15"/>
      <name val="MS Sans Serif"/>
      <family val="2"/>
    </font>
    <font>
      <b/>
      <sz val="10"/>
      <name val="MS Sans Serif"/>
      <family val="2"/>
    </font>
    <font>
      <sz val="22"/>
      <color indexed="9"/>
      <name val="Arial"/>
      <family val="2"/>
    </font>
    <font>
      <sz val="22"/>
      <color indexed="10"/>
      <name val="Arial"/>
      <family val="2"/>
    </font>
    <font>
      <sz val="22"/>
      <color rgb="FFFF0000"/>
      <name val="Arial"/>
      <family val="2"/>
    </font>
    <font>
      <b/>
      <sz val="22"/>
      <color theme="0"/>
      <name val="Arial"/>
      <family val="2"/>
    </font>
    <font>
      <b/>
      <sz val="22"/>
      <color rgb="FFFF0000"/>
      <name val="Arial"/>
      <family val="2"/>
    </font>
    <font>
      <sz val="22"/>
      <color theme="1"/>
      <name val="Arial"/>
      <family val="2"/>
    </font>
    <font>
      <sz val="22"/>
      <color theme="0"/>
      <name val="Arial"/>
      <family val="2"/>
    </font>
    <font>
      <b/>
      <sz val="22"/>
      <color indexed="9"/>
      <name val="Arial"/>
      <family val="2"/>
    </font>
    <font>
      <sz val="22"/>
      <color indexed="18"/>
      <name val="Arial"/>
      <family val="2"/>
    </font>
    <font>
      <b/>
      <sz val="22"/>
      <color theme="1"/>
      <name val="Arial"/>
      <family val="2"/>
    </font>
    <font>
      <sz val="22"/>
      <color indexed="8"/>
      <name val="Arial"/>
      <family val="2"/>
    </font>
    <font>
      <sz val="22"/>
      <color indexed="12"/>
      <name val="Arial"/>
      <family val="2"/>
    </font>
    <font>
      <sz val="17"/>
      <name val="MS Sans Serif"/>
      <family val="2"/>
    </font>
    <font>
      <b/>
      <sz val="17"/>
      <name val="MS Sans Serif"/>
      <family val="2"/>
    </font>
    <font>
      <b/>
      <sz val="17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i/>
      <sz val="25"/>
      <name val="Arial"/>
      <family val="2"/>
    </font>
    <font>
      <i/>
      <sz val="18"/>
      <name val="Arial"/>
      <family val="2"/>
    </font>
    <font>
      <b/>
      <i/>
      <sz val="11"/>
      <name val="Arial"/>
      <family val="2"/>
    </font>
    <font>
      <i/>
      <sz val="22"/>
      <name val="Arial"/>
      <family val="2"/>
    </font>
    <font>
      <i/>
      <sz val="14"/>
      <name val="Arial"/>
      <family val="2"/>
    </font>
    <font>
      <b/>
      <i/>
      <sz val="22"/>
      <name val="Arial"/>
      <family val="2"/>
    </font>
    <font>
      <i/>
      <sz val="20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25"/>
      <name val="Arial"/>
      <family val="2"/>
    </font>
    <font>
      <b/>
      <sz val="30"/>
      <name val="Arial"/>
      <family val="2"/>
    </font>
    <font>
      <sz val="12"/>
      <name val="Helv"/>
    </font>
    <font>
      <b/>
      <sz val="45"/>
      <name val="Arial"/>
      <family val="2"/>
    </font>
    <font>
      <sz val="25"/>
      <color theme="1"/>
      <name val="Calibri"/>
      <family val="2"/>
      <scheme val="minor"/>
    </font>
    <font>
      <sz val="3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6"/>
      <name val="Helv"/>
    </font>
    <font>
      <b/>
      <sz val="24"/>
      <name val="Helv"/>
    </font>
    <font>
      <b/>
      <sz val="25"/>
      <color indexed="8"/>
      <name val="HELP"/>
    </font>
    <font>
      <b/>
      <sz val="22"/>
      <color indexed="8"/>
      <name val="Arial Narrow"/>
      <family val="2"/>
    </font>
    <font>
      <b/>
      <sz val="26"/>
      <name val="HELP"/>
    </font>
    <font>
      <sz val="26"/>
      <name val="HELP"/>
    </font>
    <font>
      <sz val="24"/>
      <name val="Arial"/>
      <family val="2"/>
    </font>
    <font>
      <i/>
      <sz val="26"/>
      <name val="HELP"/>
    </font>
    <font>
      <sz val="26"/>
      <color theme="1"/>
      <name val="HELP"/>
    </font>
    <font>
      <sz val="26"/>
      <color indexed="8"/>
      <name val="Helv"/>
    </font>
    <font>
      <b/>
      <sz val="26"/>
      <color indexed="8"/>
      <name val="HELP"/>
    </font>
    <font>
      <b/>
      <sz val="24"/>
      <color indexed="8"/>
      <name val="Arial"/>
      <family val="2"/>
    </font>
    <font>
      <b/>
      <sz val="26"/>
      <name val="Arial"/>
      <family val="2"/>
    </font>
    <font>
      <sz val="24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0" fontId="44" fillId="0" borderId="0"/>
  </cellStyleXfs>
  <cellXfs count="232">
    <xf numFmtId="0" fontId="0" fillId="0" borderId="0" xfId="0"/>
    <xf numFmtId="4" fontId="0" fillId="0" borderId="0" xfId="1" applyNumberFormat="1" applyFont="1"/>
    <xf numFmtId="4" fontId="2" fillId="0" borderId="0" xfId="1" applyNumberFormat="1"/>
    <xf numFmtId="4" fontId="3" fillId="0" borderId="0" xfId="1" applyNumberFormat="1" applyFont="1"/>
    <xf numFmtId="4" fontId="5" fillId="0" borderId="0" xfId="1" applyNumberFormat="1" applyFont="1" applyFill="1"/>
    <xf numFmtId="4" fontId="6" fillId="0" borderId="0" xfId="1" applyNumberFormat="1" applyFont="1"/>
    <xf numFmtId="4" fontId="0" fillId="0" borderId="0" xfId="1" applyNumberFormat="1" applyFont="1" applyFill="1"/>
    <xf numFmtId="4" fontId="7" fillId="0" borderId="0" xfId="1" applyNumberFormat="1" applyFont="1"/>
    <xf numFmtId="4" fontId="9" fillId="3" borderId="2" xfId="1" applyNumberFormat="1" applyFont="1" applyFill="1" applyBorder="1" applyProtection="1"/>
    <xf numFmtId="4" fontId="8" fillId="0" borderId="0" xfId="1" applyNumberFormat="1" applyFont="1" applyFill="1" applyBorder="1"/>
    <xf numFmtId="4" fontId="8" fillId="0" borderId="0" xfId="1" applyNumberFormat="1" applyFont="1" applyFill="1" applyBorder="1" applyProtection="1"/>
    <xf numFmtId="4" fontId="9" fillId="0" borderId="2" xfId="1" applyNumberFormat="1" applyFont="1" applyFill="1" applyBorder="1" applyProtection="1"/>
    <xf numFmtId="4" fontId="8" fillId="0" borderId="0" xfId="1" applyNumberFormat="1" applyFont="1" applyFill="1" applyBorder="1" applyAlignment="1" applyProtection="1">
      <alignment horizontal="center"/>
    </xf>
    <xf numFmtId="4" fontId="11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Font="1"/>
    <xf numFmtId="4" fontId="12" fillId="0" borderId="0" xfId="1" applyNumberFormat="1" applyFont="1"/>
    <xf numFmtId="4" fontId="9" fillId="0" borderId="20" xfId="1" applyNumberFormat="1" applyFont="1" applyBorder="1" applyAlignment="1" applyProtection="1">
      <alignment horizontal="center"/>
    </xf>
    <xf numFmtId="4" fontId="9" fillId="3" borderId="20" xfId="1" applyNumberFormat="1" applyFont="1" applyFill="1" applyBorder="1" applyAlignment="1" applyProtection="1">
      <alignment horizontal="center"/>
    </xf>
    <xf numFmtId="4" fontId="9" fillId="0" borderId="20" xfId="1" applyNumberFormat="1" applyFont="1" applyFill="1" applyBorder="1" applyAlignment="1" applyProtection="1">
      <alignment horizontal="center"/>
    </xf>
    <xf numFmtId="4" fontId="13" fillId="0" borderId="2" xfId="1" applyNumberFormat="1" applyFont="1" applyBorder="1" applyAlignment="1" applyProtection="1">
      <alignment horizontal="center"/>
    </xf>
    <xf numFmtId="4" fontId="14" fillId="0" borderId="2" xfId="1" applyNumberFormat="1" applyFont="1" applyBorder="1" applyAlignment="1" applyProtection="1">
      <alignment horizontal="center"/>
    </xf>
    <xf numFmtId="4" fontId="9" fillId="0" borderId="2" xfId="1" applyNumberFormat="1" applyFont="1" applyFill="1" applyBorder="1" applyAlignment="1" applyProtection="1">
      <alignment horizontal="center"/>
    </xf>
    <xf numFmtId="4" fontId="9" fillId="3" borderId="2" xfId="1" applyNumberFormat="1" applyFont="1" applyFill="1" applyBorder="1" applyAlignment="1" applyProtection="1">
      <alignment horizontal="center"/>
    </xf>
    <xf numFmtId="4" fontId="9" fillId="4" borderId="2" xfId="1" applyNumberFormat="1" applyFont="1" applyFill="1" applyBorder="1" applyAlignment="1" applyProtection="1">
      <alignment horizontal="center"/>
    </xf>
    <xf numFmtId="4" fontId="9" fillId="0" borderId="16" xfId="1" applyNumberFormat="1" applyFont="1" applyFill="1" applyBorder="1" applyAlignment="1" applyProtection="1">
      <alignment horizontal="center"/>
    </xf>
    <xf numFmtId="4" fontId="9" fillId="3" borderId="16" xfId="1" applyNumberFormat="1" applyFont="1" applyFill="1" applyBorder="1" applyAlignment="1" applyProtection="1">
      <alignment horizontal="center"/>
    </xf>
    <xf numFmtId="4" fontId="9" fillId="0" borderId="16" xfId="1" applyNumberFormat="1" applyFont="1" applyBorder="1" applyAlignment="1" applyProtection="1">
      <alignment horizontal="center"/>
    </xf>
    <xf numFmtId="4" fontId="9" fillId="0" borderId="16" xfId="1" quotePrefix="1" applyNumberFormat="1" applyFont="1" applyFill="1" applyBorder="1" applyAlignment="1" applyProtection="1">
      <alignment horizontal="center"/>
    </xf>
    <xf numFmtId="4" fontId="15" fillId="0" borderId="16" xfId="1" applyNumberFormat="1" applyFont="1" applyBorder="1" applyAlignment="1" applyProtection="1">
      <alignment horizontal="center"/>
    </xf>
    <xf numFmtId="4" fontId="13" fillId="0" borderId="16" xfId="1" applyNumberFormat="1" applyFont="1" applyBorder="1" applyAlignment="1" applyProtection="1">
      <alignment horizontal="center"/>
    </xf>
    <xf numFmtId="4" fontId="9" fillId="0" borderId="2" xfId="1" applyNumberFormat="1" applyFont="1" applyBorder="1" applyAlignment="1" applyProtection="1">
      <alignment horizontal="center"/>
    </xf>
    <xf numFmtId="4" fontId="9" fillId="0" borderId="2" xfId="1" quotePrefix="1" applyNumberFormat="1" applyFont="1" applyFill="1" applyBorder="1" applyAlignment="1" applyProtection="1">
      <alignment horizontal="center"/>
    </xf>
    <xf numFmtId="4" fontId="16" fillId="0" borderId="2" xfId="1" applyNumberFormat="1" applyFont="1" applyFill="1" applyBorder="1" applyAlignment="1" applyProtection="1">
      <alignment horizontal="center"/>
    </xf>
    <xf numFmtId="4" fontId="9" fillId="0" borderId="2" xfId="1" quotePrefix="1" applyNumberFormat="1" applyFont="1" applyBorder="1" applyAlignment="1" applyProtection="1">
      <alignment horizontal="center"/>
    </xf>
    <xf numFmtId="4" fontId="17" fillId="0" borderId="2" xfId="1" applyNumberFormat="1" applyFont="1" applyBorder="1" applyAlignment="1" applyProtection="1">
      <alignment horizontal="center"/>
    </xf>
    <xf numFmtId="4" fontId="9" fillId="0" borderId="0" xfId="1" applyNumberFormat="1" applyFont="1" applyFill="1" applyBorder="1" applyAlignment="1" applyProtection="1">
      <alignment horizontal="center"/>
    </xf>
    <xf numFmtId="4" fontId="9" fillId="0" borderId="22" xfId="1" applyNumberFormat="1" applyFont="1" applyFill="1" applyBorder="1" applyAlignment="1" applyProtection="1">
      <alignment horizontal="center"/>
    </xf>
    <xf numFmtId="4" fontId="18" fillId="0" borderId="0" xfId="1" applyNumberFormat="1" applyFont="1" applyFill="1" applyBorder="1" applyAlignment="1" applyProtection="1">
      <alignment horizontal="center"/>
    </xf>
    <xf numFmtId="4" fontId="0" fillId="0" borderId="0" xfId="1" applyNumberFormat="1" applyFont="1" applyFill="1" applyBorder="1"/>
    <xf numFmtId="4" fontId="10" fillId="0" borderId="23" xfId="1" applyNumberFormat="1" applyFont="1" applyFill="1" applyBorder="1"/>
    <xf numFmtId="4" fontId="20" fillId="0" borderId="2" xfId="1" applyNumberFormat="1" applyFont="1" applyFill="1" applyBorder="1" applyAlignment="1" applyProtection="1">
      <alignment horizontal="center"/>
    </xf>
    <xf numFmtId="4" fontId="15" fillId="2" borderId="2" xfId="1" quotePrefix="1" applyNumberFormat="1" applyFont="1" applyFill="1" applyBorder="1" applyAlignment="1" applyProtection="1">
      <alignment horizontal="center"/>
    </xf>
    <xf numFmtId="4" fontId="21" fillId="0" borderId="2" xfId="1" quotePrefix="1" applyNumberFormat="1" applyFont="1" applyBorder="1" applyAlignment="1" applyProtection="1">
      <alignment horizontal="center"/>
    </xf>
    <xf numFmtId="4" fontId="14" fillId="0" borderId="16" xfId="1" applyNumberFormat="1" applyFont="1" applyBorder="1" applyAlignment="1" applyProtection="1">
      <alignment horizontal="center"/>
    </xf>
    <xf numFmtId="4" fontId="9" fillId="0" borderId="15" xfId="1" applyNumberFormat="1" applyFont="1" applyBorder="1" applyAlignment="1" applyProtection="1">
      <alignment horizontal="center"/>
    </xf>
    <xf numFmtId="4" fontId="19" fillId="3" borderId="2" xfId="1" applyNumberFormat="1" applyFont="1" applyFill="1" applyBorder="1" applyAlignment="1" applyProtection="1">
      <alignment horizontal="center"/>
    </xf>
    <xf numFmtId="4" fontId="19" fillId="0" borderId="20" xfId="1" applyNumberFormat="1" applyFont="1" applyFill="1" applyBorder="1" applyAlignment="1" applyProtection="1">
      <alignment horizontal="center"/>
    </xf>
    <xf numFmtId="4" fontId="9" fillId="0" borderId="5" xfId="1" applyNumberFormat="1" applyFont="1" applyBorder="1" applyAlignment="1" applyProtection="1">
      <alignment horizontal="center"/>
    </xf>
    <xf numFmtId="4" fontId="15" fillId="0" borderId="2" xfId="1" quotePrefix="1" applyNumberFormat="1" applyFont="1" applyFill="1" applyBorder="1" applyAlignment="1" applyProtection="1">
      <alignment horizontal="center"/>
    </xf>
    <xf numFmtId="4" fontId="21" fillId="0" borderId="2" xfId="1" quotePrefix="1" applyNumberFormat="1" applyFont="1" applyFill="1" applyBorder="1" applyAlignment="1" applyProtection="1">
      <alignment horizontal="center"/>
    </xf>
    <xf numFmtId="4" fontId="13" fillId="3" borderId="2" xfId="1" applyNumberFormat="1" applyFont="1" applyFill="1" applyBorder="1" applyAlignment="1" applyProtection="1">
      <alignment horizontal="center"/>
    </xf>
    <xf numFmtId="4" fontId="22" fillId="0" borderId="2" xfId="1" applyNumberFormat="1" applyFont="1" applyBorder="1" applyAlignment="1" applyProtection="1">
      <alignment horizontal="center"/>
    </xf>
    <xf numFmtId="4" fontId="13" fillId="0" borderId="5" xfId="1" applyNumberFormat="1" applyFont="1" applyBorder="1" applyAlignment="1" applyProtection="1">
      <alignment horizontal="center"/>
    </xf>
    <xf numFmtId="4" fontId="23" fillId="0" borderId="2" xfId="1" applyNumberFormat="1" applyFont="1" applyFill="1" applyBorder="1" applyAlignment="1" applyProtection="1">
      <alignment horizontal="center"/>
    </xf>
    <xf numFmtId="4" fontId="9" fillId="5" borderId="2" xfId="1" applyNumberFormat="1" applyFont="1" applyFill="1" applyBorder="1" applyAlignment="1" applyProtection="1">
      <alignment horizontal="center"/>
    </xf>
    <xf numFmtId="4" fontId="9" fillId="0" borderId="2" xfId="1" quotePrefix="1" applyNumberFormat="1" applyFont="1" applyFill="1" applyBorder="1" applyAlignment="1" applyProtection="1">
      <alignment horizontal="left"/>
    </xf>
    <xf numFmtId="4" fontId="9" fillId="3" borderId="2" xfId="1" quotePrefix="1" applyNumberFormat="1" applyFont="1" applyFill="1" applyBorder="1" applyProtection="1"/>
    <xf numFmtId="4" fontId="9" fillId="0" borderId="2" xfId="1" quotePrefix="1" applyNumberFormat="1" applyFont="1" applyBorder="1" applyAlignment="1" applyProtection="1">
      <alignment horizontal="left"/>
    </xf>
    <xf numFmtId="4" fontId="9" fillId="0" borderId="2" xfId="1" quotePrefix="1" applyNumberFormat="1" applyFont="1" applyFill="1" applyBorder="1" applyProtection="1"/>
    <xf numFmtId="4" fontId="15" fillId="0" borderId="2" xfId="1" applyNumberFormat="1" applyFont="1" applyBorder="1" applyAlignment="1" applyProtection="1">
      <alignment horizontal="center"/>
    </xf>
    <xf numFmtId="4" fontId="9" fillId="0" borderId="2" xfId="1" applyNumberFormat="1" applyFont="1" applyBorder="1" applyProtection="1"/>
    <xf numFmtId="4" fontId="9" fillId="0" borderId="2" xfId="1" quotePrefix="1" applyNumberFormat="1" applyFont="1" applyBorder="1" applyProtection="1"/>
    <xf numFmtId="4" fontId="9" fillId="0" borderId="16" xfId="1" applyNumberFormat="1" applyFont="1" applyBorder="1"/>
    <xf numFmtId="4" fontId="9" fillId="3" borderId="16" xfId="1" applyNumberFormat="1" applyFont="1" applyFill="1" applyBorder="1"/>
    <xf numFmtId="4" fontId="9" fillId="0" borderId="16" xfId="1" applyNumberFormat="1" applyFont="1" applyFill="1" applyBorder="1"/>
    <xf numFmtId="4" fontId="24" fillId="0" borderId="16" xfId="1" applyNumberFormat="1" applyFont="1" applyBorder="1"/>
    <xf numFmtId="4" fontId="25" fillId="0" borderId="0" xfId="1" applyNumberFormat="1" applyFont="1"/>
    <xf numFmtId="4" fontId="28" fillId="0" borderId="0" xfId="1" applyNumberFormat="1" applyFont="1" applyFill="1" applyBorder="1" applyAlignment="1">
      <alignment horizontal="left"/>
    </xf>
    <xf numFmtId="4" fontId="29" fillId="0" borderId="0" xfId="1" applyNumberFormat="1" applyFont="1" applyFill="1" applyBorder="1" applyAlignment="1">
      <alignment horizontal="centerContinuous"/>
    </xf>
    <xf numFmtId="4" fontId="29" fillId="0" borderId="0" xfId="1" applyNumberFormat="1" applyFont="1" applyFill="1" applyBorder="1" applyAlignment="1">
      <alignment horizontal="center"/>
    </xf>
    <xf numFmtId="4" fontId="30" fillId="0" borderId="0" xfId="1" applyNumberFormat="1" applyFont="1" applyFill="1" applyBorder="1" applyAlignment="1">
      <alignment horizontal="centerContinuous"/>
    </xf>
    <xf numFmtId="4" fontId="31" fillId="0" borderId="0" xfId="1" applyNumberFormat="1" applyFont="1" applyFill="1" applyBorder="1" applyAlignment="1">
      <alignment horizontal="centerContinuous"/>
    </xf>
    <xf numFmtId="4" fontId="32" fillId="0" borderId="0" xfId="1" applyNumberFormat="1" applyFont="1" applyFill="1" applyBorder="1" applyAlignment="1">
      <alignment horizontal="centerContinuous"/>
    </xf>
    <xf numFmtId="4" fontId="29" fillId="0" borderId="0" xfId="1" applyNumberFormat="1" applyFont="1" applyFill="1" applyBorder="1"/>
    <xf numFmtId="4" fontId="33" fillId="0" borderId="0" xfId="1" applyNumberFormat="1" applyFont="1" applyFill="1" applyBorder="1"/>
    <xf numFmtId="4" fontId="34" fillId="0" borderId="0" xfId="1" applyNumberFormat="1" applyFont="1" applyFill="1" applyBorder="1"/>
    <xf numFmtId="4" fontId="8" fillId="0" borderId="20" xfId="1" applyNumberFormat="1" applyFont="1" applyFill="1" applyBorder="1" applyAlignment="1">
      <alignment horizontal="left" vertical="top"/>
    </xf>
    <xf numFmtId="4" fontId="30" fillId="0" borderId="25" xfId="1" applyNumberFormat="1" applyFont="1" applyFill="1" applyBorder="1" applyAlignment="1">
      <alignment horizontal="centerContinuous"/>
    </xf>
    <xf numFmtId="40" fontId="35" fillId="0" borderId="25" xfId="1" applyFont="1" applyFill="1" applyBorder="1" applyAlignment="1">
      <alignment horizontal="center"/>
    </xf>
    <xf numFmtId="4" fontId="29" fillId="0" borderId="25" xfId="1" applyNumberFormat="1" applyFont="1" applyFill="1" applyBorder="1"/>
    <xf numFmtId="4" fontId="36" fillId="0" borderId="25" xfId="1" applyNumberFormat="1" applyFont="1" applyFill="1" applyBorder="1"/>
    <xf numFmtId="4" fontId="35" fillId="0" borderId="25" xfId="1" applyNumberFormat="1" applyFont="1" applyFill="1" applyBorder="1" applyAlignment="1">
      <alignment horizontal="left"/>
    </xf>
    <xf numFmtId="4" fontId="28" fillId="0" borderId="25" xfId="1" applyNumberFormat="1" applyFont="1" applyFill="1" applyBorder="1" applyAlignment="1">
      <alignment horizontal="left"/>
    </xf>
    <xf numFmtId="4" fontId="8" fillId="0" borderId="25" xfId="1" applyNumberFormat="1" applyFont="1" applyFill="1" applyBorder="1" applyAlignment="1">
      <alignment horizontal="left" vertical="top"/>
    </xf>
    <xf numFmtId="4" fontId="37" fillId="0" borderId="25" xfId="1" applyNumberFormat="1" applyFont="1" applyFill="1" applyBorder="1" applyAlignment="1">
      <alignment horizontal="left"/>
    </xf>
    <xf numFmtId="4" fontId="32" fillId="0" borderId="33" xfId="1" applyNumberFormat="1" applyFont="1" applyFill="1" applyBorder="1" applyAlignment="1">
      <alignment horizontal="right"/>
    </xf>
    <xf numFmtId="4" fontId="8" fillId="0" borderId="0" xfId="1" applyNumberFormat="1" applyFont="1" applyFill="1" applyBorder="1" applyAlignment="1">
      <alignment horizontal="left"/>
    </xf>
    <xf numFmtId="4" fontId="8" fillId="0" borderId="2" xfId="1" applyNumberFormat="1" applyFont="1" applyFill="1" applyBorder="1" applyAlignment="1">
      <alignment horizontal="left"/>
    </xf>
    <xf numFmtId="4" fontId="31" fillId="0" borderId="0" xfId="1" applyNumberFormat="1" applyFont="1" applyFill="1" applyBorder="1"/>
    <xf numFmtId="4" fontId="38" fillId="0" borderId="0" xfId="1" applyNumberFormat="1" applyFont="1" applyFill="1" applyBorder="1"/>
    <xf numFmtId="4" fontId="39" fillId="0" borderId="0" xfId="1" applyNumberFormat="1" applyFont="1" applyFill="1" applyBorder="1"/>
    <xf numFmtId="4" fontId="32" fillId="0" borderId="0" xfId="1" applyNumberFormat="1" applyFont="1" applyFill="1" applyBorder="1" applyAlignment="1">
      <alignment horizontal="left"/>
    </xf>
    <xf numFmtId="4" fontId="37" fillId="0" borderId="0" xfId="1" applyNumberFormat="1" applyFont="1" applyFill="1" applyBorder="1" applyAlignment="1">
      <alignment horizontal="left"/>
    </xf>
    <xf numFmtId="4" fontId="32" fillId="0" borderId="34" xfId="1" applyNumberFormat="1" applyFont="1" applyFill="1" applyBorder="1" applyAlignment="1">
      <alignment horizontal="right"/>
    </xf>
    <xf numFmtId="4" fontId="28" fillId="0" borderId="4" xfId="1" applyNumberFormat="1" applyFont="1" applyFill="1" applyBorder="1" applyAlignment="1">
      <alignment horizontal="left"/>
    </xf>
    <xf numFmtId="4" fontId="29" fillId="0" borderId="28" xfId="1" applyNumberFormat="1" applyFont="1" applyFill="1" applyBorder="1"/>
    <xf numFmtId="4" fontId="38" fillId="0" borderId="28" xfId="1" applyNumberFormat="1" applyFont="1" applyFill="1" applyBorder="1"/>
    <xf numFmtId="4" fontId="39" fillId="0" borderId="28" xfId="1" applyNumberFormat="1" applyFont="1" applyFill="1" applyBorder="1"/>
    <xf numFmtId="4" fontId="34" fillId="0" borderId="28" xfId="1" applyNumberFormat="1" applyFont="1" applyFill="1" applyBorder="1"/>
    <xf numFmtId="4" fontId="32" fillId="0" borderId="28" xfId="1" applyNumberFormat="1" applyFont="1" applyFill="1" applyBorder="1" applyAlignment="1">
      <alignment horizontal="left"/>
    </xf>
    <xf numFmtId="4" fontId="28" fillId="0" borderId="28" xfId="1" applyNumberFormat="1" applyFont="1" applyFill="1" applyBorder="1" applyAlignment="1">
      <alignment horizontal="left"/>
    </xf>
    <xf numFmtId="4" fontId="8" fillId="0" borderId="28" xfId="1" applyNumberFormat="1" applyFont="1" applyFill="1" applyBorder="1" applyAlignment="1">
      <alignment horizontal="left"/>
    </xf>
    <xf numFmtId="4" fontId="37" fillId="0" borderId="28" xfId="1" applyNumberFormat="1" applyFont="1" applyFill="1" applyBorder="1" applyAlignment="1">
      <alignment horizontal="left"/>
    </xf>
    <xf numFmtId="4" fontId="32" fillId="0" borderId="36" xfId="1" applyNumberFormat="1" applyFont="1" applyFill="1" applyBorder="1" applyAlignment="1">
      <alignment horizontal="right"/>
    </xf>
    <xf numFmtId="4" fontId="40" fillId="6" borderId="37" xfId="1" applyNumberFormat="1" applyFont="1" applyFill="1" applyBorder="1" applyAlignment="1">
      <alignment horizontal="center" vertical="center"/>
    </xf>
    <xf numFmtId="4" fontId="41" fillId="0" borderId="37" xfId="1" applyNumberFormat="1" applyFont="1" applyBorder="1" applyAlignment="1"/>
    <xf numFmtId="4" fontId="27" fillId="7" borderId="16" xfId="1" applyNumberFormat="1" applyFont="1" applyFill="1" applyBorder="1" applyAlignment="1">
      <alignment horizontal="centerContinuous"/>
    </xf>
    <xf numFmtId="4" fontId="27" fillId="7" borderId="26" xfId="1" applyNumberFormat="1" applyFont="1" applyFill="1" applyBorder="1" applyAlignment="1">
      <alignment horizontal="center"/>
    </xf>
    <xf numFmtId="4" fontId="27" fillId="7" borderId="2" xfId="1" applyNumberFormat="1" applyFont="1" applyFill="1" applyBorder="1" applyAlignment="1">
      <alignment horizontal="center"/>
    </xf>
    <xf numFmtId="4" fontId="27" fillId="7" borderId="20" xfId="1" applyNumberFormat="1" applyFont="1" applyFill="1" applyBorder="1" applyAlignment="1">
      <alignment horizontal="center"/>
    </xf>
    <xf numFmtId="4" fontId="9" fillId="7" borderId="2" xfId="1" applyNumberFormat="1" applyFont="1" applyFill="1" applyBorder="1" applyAlignment="1" applyProtection="1">
      <alignment horizontal="center"/>
    </xf>
    <xf numFmtId="4" fontId="9" fillId="7" borderId="0" xfId="1" applyNumberFormat="1" applyFont="1" applyFill="1" applyBorder="1" applyAlignment="1">
      <alignment horizontal="center"/>
    </xf>
    <xf numFmtId="4" fontId="9" fillId="7" borderId="16" xfId="1" applyNumberFormat="1" applyFont="1" applyFill="1" applyBorder="1" applyAlignment="1" applyProtection="1">
      <alignment horizontal="center"/>
    </xf>
    <xf numFmtId="4" fontId="8" fillId="7" borderId="2" xfId="1" applyNumberFormat="1" applyFont="1" applyFill="1" applyBorder="1" applyAlignment="1" applyProtection="1">
      <alignment horizontal="center"/>
    </xf>
    <xf numFmtId="4" fontId="9" fillId="7" borderId="24" xfId="1" applyNumberFormat="1" applyFont="1" applyFill="1" applyBorder="1" applyAlignment="1" applyProtection="1">
      <alignment horizontal="center"/>
    </xf>
    <xf numFmtId="4" fontId="9" fillId="7" borderId="16" xfId="1" applyNumberFormat="1" applyFont="1" applyFill="1" applyBorder="1" applyAlignment="1">
      <alignment horizontal="center"/>
    </xf>
    <xf numFmtId="4" fontId="9" fillId="7" borderId="2" xfId="1" quotePrefix="1" applyNumberFormat="1" applyFont="1" applyFill="1" applyBorder="1" applyProtection="1"/>
    <xf numFmtId="4" fontId="9" fillId="7" borderId="2" xfId="1" quotePrefix="1" applyNumberFormat="1" applyFont="1" applyFill="1" applyBorder="1" applyAlignment="1" applyProtection="1">
      <alignment horizontal="center"/>
    </xf>
    <xf numFmtId="4" fontId="16" fillId="7" borderId="2" xfId="1" applyNumberFormat="1" applyFont="1" applyFill="1" applyBorder="1" applyAlignment="1" applyProtection="1">
      <alignment horizontal="center"/>
    </xf>
    <xf numFmtId="4" fontId="9" fillId="7" borderId="16" xfId="1" applyNumberFormat="1" applyFont="1" applyFill="1" applyBorder="1"/>
    <xf numFmtId="4" fontId="9" fillId="7" borderId="15" xfId="1" applyNumberFormat="1" applyFont="1" applyFill="1" applyBorder="1"/>
    <xf numFmtId="4" fontId="9" fillId="7" borderId="5" xfId="1" applyNumberFormat="1" applyFont="1" applyFill="1" applyBorder="1" applyAlignment="1" applyProtection="1">
      <alignment horizontal="center"/>
    </xf>
    <xf numFmtId="4" fontId="9" fillId="7" borderId="15" xfId="1" applyNumberFormat="1" applyFont="1" applyFill="1" applyBorder="1" applyAlignment="1" applyProtection="1">
      <alignment horizontal="center"/>
    </xf>
    <xf numFmtId="4" fontId="19" fillId="7" borderId="5" xfId="1" applyNumberFormat="1" applyFont="1" applyFill="1" applyBorder="1" applyAlignment="1" applyProtection="1">
      <alignment horizontal="center"/>
    </xf>
    <xf numFmtId="4" fontId="13" fillId="7" borderId="2" xfId="1" applyNumberFormat="1" applyFont="1" applyFill="1" applyBorder="1" applyAlignment="1" applyProtection="1">
      <alignment horizontal="center"/>
    </xf>
    <xf numFmtId="4" fontId="9" fillId="7" borderId="16" xfId="1" quotePrefix="1" applyNumberFormat="1" applyFont="1" applyFill="1" applyBorder="1" applyAlignment="1" applyProtection="1">
      <alignment horizontal="center"/>
    </xf>
    <xf numFmtId="4" fontId="19" fillId="7" borderId="2" xfId="1" applyNumberFormat="1" applyFont="1" applyFill="1" applyBorder="1" applyAlignment="1" applyProtection="1">
      <alignment horizontal="center"/>
    </xf>
    <xf numFmtId="4" fontId="9" fillId="7" borderId="20" xfId="1" applyNumberFormat="1" applyFont="1" applyFill="1" applyBorder="1" applyAlignment="1" applyProtection="1">
      <alignment horizontal="center"/>
    </xf>
    <xf numFmtId="4" fontId="9" fillId="7" borderId="14" xfId="1" applyNumberFormat="1" applyFont="1" applyFill="1" applyBorder="1" applyAlignment="1" applyProtection="1">
      <alignment horizontal="center"/>
    </xf>
    <xf numFmtId="4" fontId="9" fillId="7" borderId="9" xfId="1" applyNumberFormat="1" applyFont="1" applyFill="1" applyBorder="1" applyAlignment="1" applyProtection="1">
      <alignment horizontal="center"/>
    </xf>
    <xf numFmtId="4" fontId="8" fillId="7" borderId="9" xfId="1" applyNumberFormat="1" applyFont="1" applyFill="1" applyBorder="1" applyAlignment="1" applyProtection="1">
      <alignment horizontal="center"/>
    </xf>
    <xf numFmtId="4" fontId="9" fillId="7" borderId="1" xfId="1" applyNumberFormat="1" applyFont="1" applyFill="1" applyBorder="1" applyAlignment="1" applyProtection="1">
      <alignment horizontal="center"/>
    </xf>
    <xf numFmtId="4" fontId="8" fillId="7" borderId="4" xfId="1" applyNumberFormat="1" applyFont="1" applyFill="1" applyBorder="1" applyAlignment="1" applyProtection="1">
      <alignment horizontal="center"/>
    </xf>
    <xf numFmtId="4" fontId="8" fillId="7" borderId="3" xfId="1" applyNumberFormat="1" applyFont="1" applyFill="1" applyBorder="1" applyAlignment="1" applyProtection="1">
      <alignment horizontal="center"/>
    </xf>
    <xf numFmtId="4" fontId="8" fillId="7" borderId="11" xfId="1" applyNumberFormat="1" applyFont="1" applyFill="1" applyBorder="1" applyAlignment="1" applyProtection="1">
      <alignment horizontal="center"/>
    </xf>
    <xf numFmtId="4" fontId="8" fillId="7" borderId="7" xfId="1" applyNumberFormat="1" applyFont="1" applyFill="1" applyBorder="1" applyProtection="1"/>
    <xf numFmtId="4" fontId="8" fillId="7" borderId="6" xfId="1" applyNumberFormat="1" applyFont="1" applyFill="1" applyBorder="1"/>
    <xf numFmtId="4" fontId="9" fillId="7" borderId="9" xfId="1" quotePrefix="1" applyNumberFormat="1" applyFont="1" applyFill="1" applyBorder="1" applyAlignment="1" applyProtection="1">
      <alignment horizontal="center"/>
    </xf>
    <xf numFmtId="4" fontId="9" fillId="7" borderId="19" xfId="1" applyNumberFormat="1" applyFont="1" applyFill="1" applyBorder="1" applyAlignment="1" applyProtection="1">
      <alignment horizontal="center"/>
    </xf>
    <xf numFmtId="4" fontId="9" fillId="7" borderId="18" xfId="1" applyNumberFormat="1" applyFont="1" applyFill="1" applyBorder="1" applyAlignment="1" applyProtection="1">
      <alignment horizontal="center"/>
    </xf>
    <xf numFmtId="4" fontId="43" fillId="0" borderId="0" xfId="1" applyNumberFormat="1" applyFont="1" applyAlignment="1">
      <alignment horizontal="center"/>
    </xf>
    <xf numFmtId="4" fontId="42" fillId="0" borderId="0" xfId="1" applyNumberFormat="1" applyFont="1" applyAlignment="1">
      <alignment horizontal="center"/>
    </xf>
    <xf numFmtId="4" fontId="8" fillId="0" borderId="3" xfId="1" applyNumberFormat="1" applyFont="1" applyFill="1" applyBorder="1" applyAlignment="1">
      <alignment horizontal="center" vertical="center" wrapText="1"/>
    </xf>
    <xf numFmtId="4" fontId="8" fillId="0" borderId="28" xfId="1" applyNumberFormat="1" applyFont="1" applyFill="1" applyBorder="1" applyAlignment="1">
      <alignment horizontal="center" vertical="center" wrapText="1"/>
    </xf>
    <xf numFmtId="4" fontId="8" fillId="0" borderId="35" xfId="1" applyNumberFormat="1" applyFont="1" applyFill="1" applyBorder="1" applyAlignment="1">
      <alignment horizontal="center" vertical="center" wrapText="1"/>
    </xf>
    <xf numFmtId="4" fontId="8" fillId="0" borderId="5" xfId="1" applyNumberFormat="1" applyFont="1" applyFill="1" applyBorder="1" applyAlignment="1">
      <alignment horizontal="center" vertical="center" wrapText="1"/>
    </xf>
    <xf numFmtId="4" fontId="8" fillId="0" borderId="0" xfId="1" applyNumberFormat="1" applyFont="1" applyFill="1" applyBorder="1" applyAlignment="1">
      <alignment horizontal="center" vertical="center" wrapText="1"/>
    </xf>
    <xf numFmtId="4" fontId="8" fillId="0" borderId="26" xfId="1" applyNumberFormat="1" applyFont="1" applyFill="1" applyBorder="1" applyAlignment="1">
      <alignment horizontal="center" vertical="center" wrapText="1"/>
    </xf>
    <xf numFmtId="4" fontId="8" fillId="0" borderId="19" xfId="1" applyNumberFormat="1" applyFont="1" applyFill="1" applyBorder="1" applyAlignment="1">
      <alignment horizontal="center" vertical="center" wrapText="1"/>
    </xf>
    <xf numFmtId="4" fontId="8" fillId="0" borderId="25" xfId="1" applyNumberFormat="1" applyFont="1" applyFill="1" applyBorder="1" applyAlignment="1">
      <alignment horizontal="center" vertical="center" wrapText="1"/>
    </xf>
    <xf numFmtId="4" fontId="8" fillId="0" borderId="24" xfId="1" applyNumberFormat="1" applyFont="1" applyFill="1" applyBorder="1" applyAlignment="1">
      <alignment horizontal="center" vertical="center" wrapText="1"/>
    </xf>
    <xf numFmtId="4" fontId="27" fillId="7" borderId="16" xfId="1" applyNumberFormat="1" applyFont="1" applyFill="1" applyBorder="1" applyAlignment="1">
      <alignment horizontal="center" vertical="center" wrapText="1"/>
    </xf>
    <xf numFmtId="4" fontId="26" fillId="7" borderId="2" xfId="1" applyNumberFormat="1" applyFont="1" applyFill="1" applyBorder="1" applyAlignment="1">
      <alignment horizontal="center" vertical="center" wrapText="1"/>
    </xf>
    <xf numFmtId="4" fontId="26" fillId="7" borderId="20" xfId="1" applyNumberFormat="1" applyFont="1" applyFill="1" applyBorder="1" applyAlignment="1">
      <alignment horizontal="center" vertical="center" wrapText="1"/>
    </xf>
    <xf numFmtId="4" fontId="27" fillId="7" borderId="31" xfId="1" applyNumberFormat="1" applyFont="1" applyFill="1" applyBorder="1" applyAlignment="1">
      <alignment horizontal="center" vertical="center" wrapText="1"/>
    </xf>
    <xf numFmtId="4" fontId="27" fillId="7" borderId="30" xfId="1" applyNumberFormat="1" applyFont="1" applyFill="1" applyBorder="1" applyAlignment="1">
      <alignment horizontal="center" vertical="center" wrapText="1"/>
    </xf>
    <xf numFmtId="4" fontId="27" fillId="7" borderId="32" xfId="1" applyNumberFormat="1" applyFont="1" applyFill="1" applyBorder="1" applyAlignment="1">
      <alignment horizontal="center" vertical="center" wrapText="1"/>
    </xf>
    <xf numFmtId="4" fontId="27" fillId="7" borderId="2" xfId="1" applyNumberFormat="1" applyFont="1" applyFill="1" applyBorder="1" applyAlignment="1">
      <alignment horizontal="center" vertical="center" wrapText="1"/>
    </xf>
    <xf numFmtId="4" fontId="27" fillId="7" borderId="20" xfId="1" applyNumberFormat="1" applyFont="1" applyFill="1" applyBorder="1" applyAlignment="1">
      <alignment horizontal="center" vertical="center" wrapText="1"/>
    </xf>
    <xf numFmtId="4" fontId="27" fillId="7" borderId="27" xfId="1" applyNumberFormat="1" applyFont="1" applyFill="1" applyBorder="1" applyAlignment="1">
      <alignment horizontal="center" vertical="center" wrapText="1"/>
    </xf>
    <xf numFmtId="4" fontId="27" fillId="7" borderId="0" xfId="1" applyNumberFormat="1" applyFont="1" applyFill="1" applyBorder="1" applyAlignment="1">
      <alignment horizontal="center" vertical="center" wrapText="1"/>
    </xf>
    <xf numFmtId="4" fontId="27" fillId="7" borderId="25" xfId="1" applyNumberFormat="1" applyFont="1" applyFill="1" applyBorder="1" applyAlignment="1">
      <alignment horizontal="center" vertical="center" wrapText="1"/>
    </xf>
    <xf numFmtId="4" fontId="26" fillId="7" borderId="0" xfId="1" applyNumberFormat="1" applyFont="1" applyFill="1" applyBorder="1" applyAlignment="1">
      <alignment horizontal="center" vertical="center" wrapText="1"/>
    </xf>
    <xf numFmtId="4" fontId="26" fillId="7" borderId="25" xfId="1" applyNumberFormat="1" applyFont="1" applyFill="1" applyBorder="1" applyAlignment="1">
      <alignment horizontal="center" vertical="center" wrapText="1"/>
    </xf>
    <xf numFmtId="4" fontId="27" fillId="7" borderId="29" xfId="1" applyNumberFormat="1" applyFont="1" applyFill="1" applyBorder="1" applyAlignment="1">
      <alignment horizontal="center" vertical="center" wrapText="1"/>
    </xf>
    <xf numFmtId="4" fontId="26" fillId="7" borderId="26" xfId="1" applyNumberFormat="1" applyFont="1" applyFill="1" applyBorder="1" applyAlignment="1">
      <alignment horizontal="center" vertical="center" wrapText="1"/>
    </xf>
    <xf numFmtId="4" fontId="26" fillId="7" borderId="24" xfId="1" applyNumberFormat="1" applyFont="1" applyFill="1" applyBorder="1" applyAlignment="1">
      <alignment horizontal="center" vertical="center" wrapText="1"/>
    </xf>
    <xf numFmtId="4" fontId="27" fillId="7" borderId="15" xfId="1" applyNumberFormat="1" applyFont="1" applyFill="1" applyBorder="1" applyAlignment="1">
      <alignment horizontal="center" vertical="center" wrapText="1"/>
    </xf>
    <xf numFmtId="4" fontId="26" fillId="7" borderId="5" xfId="1" applyNumberFormat="1" applyFont="1" applyFill="1" applyBorder="1" applyAlignment="1">
      <alignment horizontal="center" vertical="center" wrapText="1"/>
    </xf>
    <xf numFmtId="4" fontId="26" fillId="7" borderId="19" xfId="1" applyNumberFormat="1" applyFont="1" applyFill="1" applyBorder="1" applyAlignment="1">
      <alignment horizontal="center" vertical="center" wrapText="1"/>
    </xf>
    <xf numFmtId="4" fontId="10" fillId="7" borderId="16" xfId="1" applyNumberFormat="1" applyFont="1" applyFill="1" applyBorder="1" applyAlignment="1">
      <alignment horizontal="center" vertical="center" wrapText="1"/>
    </xf>
    <xf numFmtId="4" fontId="10" fillId="7" borderId="2" xfId="1" applyNumberFormat="1" applyFont="1" applyFill="1" applyBorder="1" applyAlignment="1">
      <alignment horizontal="center" vertical="center" wrapText="1"/>
    </xf>
    <xf numFmtId="4" fontId="10" fillId="7" borderId="20" xfId="1" applyNumberFormat="1" applyFont="1" applyFill="1" applyBorder="1" applyAlignment="1">
      <alignment horizontal="center" vertical="center" wrapText="1"/>
    </xf>
    <xf numFmtId="4" fontId="10" fillId="7" borderId="17" xfId="1" applyNumberFormat="1" applyFont="1" applyFill="1" applyBorder="1" applyAlignment="1">
      <alignment horizontal="center" vertical="center" wrapText="1"/>
    </xf>
    <xf numFmtId="4" fontId="11" fillId="7" borderId="10" xfId="1" applyNumberFormat="1" applyFont="1" applyFill="1" applyBorder="1" applyAlignment="1">
      <alignment horizontal="center" vertical="center" wrapText="1"/>
    </xf>
    <xf numFmtId="4" fontId="11" fillId="7" borderId="21" xfId="1" applyNumberFormat="1" applyFont="1" applyFill="1" applyBorder="1" applyAlignment="1">
      <alignment horizontal="center" vertical="center" wrapText="1"/>
    </xf>
    <xf numFmtId="4" fontId="11" fillId="7" borderId="13" xfId="1" applyNumberFormat="1" applyFont="1" applyFill="1" applyBorder="1" applyAlignment="1">
      <alignment horizontal="center" vertical="center" wrapText="1"/>
    </xf>
    <xf numFmtId="4" fontId="10" fillId="7" borderId="12" xfId="1" applyNumberFormat="1" applyFont="1" applyFill="1" applyBorder="1" applyAlignment="1">
      <alignment horizontal="center" vertical="center" wrapText="1"/>
    </xf>
    <xf numFmtId="4" fontId="11" fillId="7" borderId="8" xfId="1" applyNumberFormat="1" applyFont="1" applyFill="1" applyBorder="1" applyAlignment="1">
      <alignment horizontal="center" vertical="center" wrapText="1"/>
    </xf>
    <xf numFmtId="4" fontId="4" fillId="0" borderId="0" xfId="1" applyNumberFormat="1" applyFont="1" applyFill="1" applyAlignment="1">
      <alignment horizontal="justify" vertical="justify" wrapText="1"/>
    </xf>
    <xf numFmtId="0" fontId="45" fillId="0" borderId="0" xfId="0" applyFont="1" applyAlignment="1">
      <alignment horizontal="center"/>
    </xf>
    <xf numFmtId="0" fontId="45" fillId="0" borderId="0" xfId="0" applyFont="1" applyFill="1" applyBorder="1" applyAlignment="1">
      <alignment horizontal="center"/>
    </xf>
    <xf numFmtId="43" fontId="46" fillId="0" borderId="0" xfId="0" applyNumberFormat="1" applyFont="1"/>
    <xf numFmtId="43" fontId="47" fillId="0" borderId="0" xfId="2" applyFont="1"/>
    <xf numFmtId="43" fontId="48" fillId="0" borderId="0" xfId="0" applyNumberFormat="1" applyFont="1"/>
    <xf numFmtId="4" fontId="47" fillId="0" borderId="0" xfId="0" applyNumberFormat="1" applyFont="1"/>
    <xf numFmtId="0" fontId="49" fillId="0" borderId="0" xfId="0" applyFont="1"/>
    <xf numFmtId="4" fontId="46" fillId="0" borderId="0" xfId="0" applyNumberFormat="1" applyFont="1"/>
    <xf numFmtId="0" fontId="0" fillId="0" borderId="0" xfId="0" applyFill="1" applyBorder="1"/>
    <xf numFmtId="43" fontId="46" fillId="0" borderId="0" xfId="2" applyFont="1"/>
    <xf numFmtId="164" fontId="46" fillId="0" borderId="0" xfId="0" applyNumberFormat="1" applyFont="1"/>
    <xf numFmtId="43" fontId="50" fillId="0" borderId="0" xfId="2" applyFont="1"/>
    <xf numFmtId="4" fontId="50" fillId="0" borderId="0" xfId="0" applyNumberFormat="1" applyFont="1"/>
    <xf numFmtId="165" fontId="51" fillId="8" borderId="38" xfId="4" applyNumberFormat="1" applyFont="1" applyFill="1" applyBorder="1" applyAlignment="1" applyProtection="1">
      <alignment horizontal="center" vertical="center" wrapText="1"/>
    </xf>
    <xf numFmtId="165" fontId="51" fillId="8" borderId="39" xfId="4" applyNumberFormat="1" applyFont="1" applyFill="1" applyBorder="1" applyAlignment="1" applyProtection="1">
      <alignment horizontal="center" vertical="center" wrapText="1"/>
    </xf>
    <xf numFmtId="165" fontId="52" fillId="0" borderId="0" xfId="4" applyNumberFormat="1" applyFont="1" applyFill="1" applyBorder="1" applyAlignment="1" applyProtection="1">
      <alignment horizontal="center" vertical="center" wrapText="1"/>
    </xf>
    <xf numFmtId="165" fontId="53" fillId="9" borderId="38" xfId="4" applyNumberFormat="1" applyFont="1" applyFill="1" applyBorder="1" applyAlignment="1" applyProtection="1">
      <alignment horizontal="center" vertical="center" wrapText="1"/>
    </xf>
    <xf numFmtId="165" fontId="53" fillId="0" borderId="38" xfId="4" applyNumberFormat="1" applyFont="1" applyFill="1" applyBorder="1" applyAlignment="1" applyProtection="1">
      <alignment horizontal="center" vertical="center" wrapText="1"/>
    </xf>
    <xf numFmtId="165" fontId="53" fillId="10" borderId="38" xfId="4" applyNumberFormat="1" applyFont="1" applyFill="1" applyBorder="1" applyAlignment="1" applyProtection="1">
      <alignment horizontal="center" vertical="center" wrapText="1"/>
    </xf>
    <xf numFmtId="165" fontId="53" fillId="9" borderId="40" xfId="4" applyNumberFormat="1" applyFont="1" applyFill="1" applyBorder="1" applyAlignment="1" applyProtection="1">
      <alignment horizontal="center" vertical="center" wrapText="1"/>
    </xf>
    <xf numFmtId="165" fontId="54" fillId="10" borderId="40" xfId="4" applyNumberFormat="1" applyFont="1" applyFill="1" applyBorder="1" applyAlignment="1" applyProtection="1">
      <alignment horizontal="center" vertical="center" wrapText="1"/>
    </xf>
    <xf numFmtId="165" fontId="54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165" fontId="51" fillId="8" borderId="38" xfId="4" applyNumberFormat="1" applyFont="1" applyFill="1" applyBorder="1" applyAlignment="1" applyProtection="1">
      <alignment horizontal="center" vertical="center" wrapText="1"/>
    </xf>
    <xf numFmtId="166" fontId="55" fillId="9" borderId="38" xfId="4" applyNumberFormat="1" applyFont="1" applyFill="1" applyBorder="1" applyAlignment="1" applyProtection="1">
      <alignment vertical="center"/>
    </xf>
    <xf numFmtId="166" fontId="56" fillId="0" borderId="38" xfId="4" applyNumberFormat="1" applyFont="1" applyFill="1" applyBorder="1" applyAlignment="1" applyProtection="1">
      <alignment vertical="center"/>
    </xf>
    <xf numFmtId="166" fontId="56" fillId="9" borderId="38" xfId="4" applyNumberFormat="1" applyFont="1" applyFill="1" applyBorder="1" applyAlignment="1" applyProtection="1">
      <alignment vertical="center"/>
    </xf>
    <xf numFmtId="166" fontId="57" fillId="0" borderId="38" xfId="4" applyNumberFormat="1" applyFont="1" applyFill="1" applyBorder="1" applyAlignment="1" applyProtection="1">
      <alignment vertical="center"/>
    </xf>
    <xf numFmtId="166" fontId="57" fillId="0" borderId="0" xfId="4" applyNumberFormat="1" applyFont="1" applyFill="1" applyBorder="1" applyAlignment="1" applyProtection="1">
      <alignment vertical="center"/>
    </xf>
    <xf numFmtId="166" fontId="58" fillId="0" borderId="38" xfId="4" applyNumberFormat="1" applyFont="1" applyFill="1" applyBorder="1" applyAlignment="1" applyProtection="1">
      <alignment vertical="center"/>
    </xf>
    <xf numFmtId="166" fontId="56" fillId="11" borderId="38" xfId="4" applyNumberFormat="1" applyFont="1" applyFill="1" applyBorder="1" applyAlignment="1" applyProtection="1">
      <alignment vertical="center"/>
    </xf>
    <xf numFmtId="166" fontId="59" fillId="0" borderId="38" xfId="4" applyNumberFormat="1" applyFont="1" applyFill="1" applyBorder="1" applyAlignment="1" applyProtection="1">
      <alignment vertical="center"/>
    </xf>
    <xf numFmtId="166" fontId="55" fillId="0" borderId="38" xfId="4" applyNumberFormat="1" applyFont="1" applyFill="1" applyBorder="1" applyAlignment="1" applyProtection="1">
      <alignment vertical="center"/>
    </xf>
    <xf numFmtId="166" fontId="55" fillId="12" borderId="38" xfId="4" applyNumberFormat="1" applyFont="1" applyFill="1" applyBorder="1" applyAlignment="1" applyProtection="1">
      <alignment vertical="center"/>
    </xf>
    <xf numFmtId="166" fontId="55" fillId="10" borderId="38" xfId="4" applyNumberFormat="1" applyFont="1" applyFill="1" applyBorder="1" applyAlignment="1" applyProtection="1">
      <alignment vertical="center"/>
    </xf>
    <xf numFmtId="166" fontId="57" fillId="10" borderId="38" xfId="4" applyNumberFormat="1" applyFont="1" applyFill="1" applyBorder="1" applyAlignment="1" applyProtection="1">
      <alignment vertical="center"/>
    </xf>
    <xf numFmtId="165" fontId="60" fillId="0" borderId="0" xfId="4" applyNumberFormat="1" applyFont="1" applyFill="1" applyBorder="1"/>
    <xf numFmtId="166" fontId="61" fillId="0" borderId="0" xfId="4" applyNumberFormat="1" applyFont="1" applyFill="1" applyBorder="1" applyAlignment="1" applyProtection="1">
      <alignment vertical="center"/>
    </xf>
    <xf numFmtId="166" fontId="61" fillId="0" borderId="0" xfId="4" applyNumberFormat="1" applyFont="1" applyBorder="1" applyAlignment="1" applyProtection="1">
      <alignment vertical="center"/>
    </xf>
    <xf numFmtId="166" fontId="56" fillId="0" borderId="0" xfId="4" applyNumberFormat="1" applyFont="1" applyBorder="1" applyAlignment="1">
      <alignment vertical="center"/>
    </xf>
    <xf numFmtId="166" fontId="62" fillId="0" borderId="0" xfId="4" applyNumberFormat="1" applyFont="1" applyBorder="1" applyAlignment="1" applyProtection="1">
      <alignment vertical="center"/>
    </xf>
    <xf numFmtId="166" fontId="62" fillId="0" borderId="0" xfId="4" applyNumberFormat="1" applyFont="1" applyFill="1" applyBorder="1" applyAlignment="1" applyProtection="1">
      <alignment vertical="center"/>
    </xf>
    <xf numFmtId="166" fontId="41" fillId="10" borderId="0" xfId="4" applyNumberFormat="1" applyFont="1" applyFill="1" applyBorder="1" applyAlignment="1" applyProtection="1">
      <alignment vertical="center"/>
    </xf>
    <xf numFmtId="166" fontId="41" fillId="0" borderId="0" xfId="4" applyNumberFormat="1" applyFont="1" applyFill="1" applyBorder="1" applyAlignment="1" applyProtection="1">
      <alignment vertical="center"/>
    </xf>
    <xf numFmtId="165" fontId="60" fillId="0" borderId="0" xfId="4" applyNumberFormat="1" applyFont="1" applyBorder="1"/>
    <xf numFmtId="166" fontId="57" fillId="0" borderId="0" xfId="4" applyNumberFormat="1" applyFont="1" applyBorder="1" applyAlignment="1">
      <alignment vertical="center"/>
    </xf>
    <xf numFmtId="166" fontId="57" fillId="0" borderId="0" xfId="4" applyNumberFormat="1" applyFont="1" applyFill="1" applyBorder="1" applyAlignment="1">
      <alignment vertical="center"/>
    </xf>
    <xf numFmtId="165" fontId="51" fillId="8" borderId="38" xfId="4" applyNumberFormat="1" applyFont="1" applyFill="1" applyBorder="1" applyAlignment="1" applyProtection="1">
      <alignment horizontal="center" vertical="center"/>
    </xf>
    <xf numFmtId="166" fontId="63" fillId="10" borderId="0" xfId="4" applyNumberFormat="1" applyFont="1" applyFill="1" applyBorder="1" applyAlignment="1" applyProtection="1">
      <alignment vertical="center"/>
    </xf>
    <xf numFmtId="165" fontId="51" fillId="0" borderId="41" xfId="4" applyNumberFormat="1" applyFont="1" applyFill="1" applyBorder="1" applyAlignment="1" applyProtection="1">
      <alignment horizontal="left" vertical="center" wrapText="1"/>
    </xf>
    <xf numFmtId="43" fontId="64" fillId="0" borderId="0" xfId="2" applyFont="1"/>
    <xf numFmtId="43" fontId="0" fillId="0" borderId="0" xfId="0" applyNumberFormat="1"/>
  </cellXfs>
  <cellStyles count="5">
    <cellStyle name="Millares" xfId="1" builtinId="3"/>
    <cellStyle name="Millares 2" xfId="2"/>
    <cellStyle name="Normal" xfId="0" builtinId="0"/>
    <cellStyle name="Normal 2" xfId="3"/>
    <cellStyle name="Normal_PPxAI2005" xfId="4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</xdr:rowOff>
    </xdr:from>
    <xdr:to>
      <xdr:col>1</xdr:col>
      <xdr:colOff>904875</xdr:colOff>
      <xdr:row>4</xdr:row>
      <xdr:rowOff>329046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"/>
          <a:ext cx="1362075" cy="9481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38100</xdr:colOff>
      <xdr:row>5</xdr:row>
      <xdr:rowOff>781050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100"/>
          <a:ext cx="4248150" cy="460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0"/>
  <sheetViews>
    <sheetView view="pageBreakPreview" zoomScale="55" zoomScaleSheetLayoutView="55" workbookViewId="0">
      <selection activeCell="F22" sqref="F22"/>
    </sheetView>
  </sheetViews>
  <sheetFormatPr baseColWidth="10" defaultRowHeight="15"/>
  <cols>
    <col min="1" max="1" width="29" style="1" customWidth="1"/>
    <col min="2" max="2" width="38.5703125" style="1" customWidth="1"/>
    <col min="3" max="3" width="42.28515625" style="1" customWidth="1"/>
    <col min="4" max="4" width="33.85546875" style="1" customWidth="1"/>
    <col min="5" max="5" width="41.28515625" style="1" customWidth="1"/>
    <col min="6" max="6" width="37" style="1" customWidth="1"/>
    <col min="7" max="7" width="9.7109375" style="1" hidden="1" customWidth="1"/>
    <col min="8" max="8" width="44" style="1" customWidth="1"/>
    <col min="9" max="9" width="44.7109375" style="1" customWidth="1"/>
    <col min="10" max="10" width="31" style="1" hidden="1" customWidth="1"/>
    <col min="11" max="11" width="35.140625" style="1" customWidth="1"/>
    <col min="12" max="12" width="0.140625" style="1" customWidth="1"/>
    <col min="13" max="13" width="45.5703125" style="2" customWidth="1"/>
    <col min="14" max="14" width="0.140625" style="2" hidden="1" customWidth="1"/>
    <col min="15" max="15" width="34.7109375" style="2" customWidth="1"/>
    <col min="16" max="16" width="0.5703125" style="2" customWidth="1"/>
    <col min="17" max="17" width="39.7109375" style="2" customWidth="1"/>
    <col min="18" max="18" width="36.42578125" style="2" customWidth="1"/>
    <col min="19" max="16384" width="11.42578125" style="1"/>
  </cols>
  <sheetData>
    <row r="1" spans="1:18" ht="37.5">
      <c r="A1" s="140" t="s">
        <v>36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</row>
    <row r="2" spans="1:18" ht="37.5">
      <c r="A2" s="140" t="s">
        <v>35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spans="1:18" ht="37.5">
      <c r="A3" s="140" t="s">
        <v>34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</row>
    <row r="4" spans="1:18" ht="30.75">
      <c r="A4" s="141" t="s">
        <v>33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</row>
    <row r="5" spans="1:18" ht="30.75" thickBo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4"/>
    </row>
    <row r="6" spans="1:18" ht="9.75" customHeight="1" thickTop="1">
      <c r="A6" s="103"/>
      <c r="B6" s="102"/>
      <c r="C6" s="101"/>
      <c r="D6" s="100"/>
      <c r="E6" s="99"/>
      <c r="F6" s="95"/>
      <c r="G6" s="95"/>
      <c r="H6" s="98"/>
      <c r="I6" s="97"/>
      <c r="J6" s="96"/>
      <c r="K6" s="95"/>
      <c r="L6" s="95"/>
      <c r="M6" s="95"/>
      <c r="N6" s="142" t="s">
        <v>32</v>
      </c>
      <c r="O6" s="143"/>
      <c r="P6" s="143"/>
      <c r="Q6" s="144"/>
      <c r="R6" s="94"/>
    </row>
    <row r="7" spans="1:18" ht="49.5" customHeight="1">
      <c r="A7" s="93"/>
      <c r="B7" s="92"/>
      <c r="C7" s="86" t="s">
        <v>31</v>
      </c>
      <c r="D7" s="67"/>
      <c r="E7" s="91"/>
      <c r="F7" s="73"/>
      <c r="G7" s="73"/>
      <c r="H7" s="75"/>
      <c r="I7" s="90"/>
      <c r="J7" s="89"/>
      <c r="K7" s="73"/>
      <c r="L7" s="88"/>
      <c r="M7" s="73"/>
      <c r="N7" s="145"/>
      <c r="O7" s="146"/>
      <c r="P7" s="146"/>
      <c r="Q7" s="147"/>
      <c r="R7" s="87" t="s">
        <v>30</v>
      </c>
    </row>
    <row r="8" spans="1:18" ht="97.5" customHeight="1">
      <c r="A8" s="85"/>
      <c r="B8" s="84"/>
      <c r="C8" s="83" t="s">
        <v>29</v>
      </c>
      <c r="D8" s="82"/>
      <c r="E8" s="81"/>
      <c r="F8" s="81"/>
      <c r="G8" s="79"/>
      <c r="H8" s="80"/>
      <c r="I8" s="80"/>
      <c r="J8" s="79"/>
      <c r="K8" s="78"/>
      <c r="L8" s="78"/>
      <c r="M8" s="77"/>
      <c r="N8" s="148"/>
      <c r="O8" s="149"/>
      <c r="P8" s="149"/>
      <c r="Q8" s="150"/>
      <c r="R8" s="76" t="s">
        <v>28</v>
      </c>
    </row>
    <row r="9" spans="1:18" ht="31.5" customHeight="1">
      <c r="A9" s="73"/>
      <c r="B9" s="75"/>
      <c r="C9" s="73"/>
      <c r="D9" s="74"/>
      <c r="E9" s="74"/>
      <c r="F9" s="74"/>
      <c r="G9" s="73"/>
      <c r="H9" s="74"/>
      <c r="I9" s="73"/>
      <c r="J9" s="73"/>
      <c r="K9" s="72"/>
      <c r="L9" s="71"/>
      <c r="M9" s="70"/>
      <c r="N9" s="68"/>
      <c r="O9" s="68"/>
      <c r="P9" s="69"/>
      <c r="Q9" s="68"/>
      <c r="R9" s="67"/>
    </row>
    <row r="10" spans="1:18" s="66" customFormat="1" ht="35.25" customHeight="1">
      <c r="A10" s="151" t="s">
        <v>27</v>
      </c>
      <c r="B10" s="154" t="s">
        <v>26</v>
      </c>
      <c r="C10" s="155"/>
      <c r="D10" s="156"/>
      <c r="E10" s="151" t="s">
        <v>25</v>
      </c>
      <c r="F10" s="154" t="s">
        <v>24</v>
      </c>
      <c r="G10" s="155"/>
      <c r="H10" s="155"/>
      <c r="I10" s="155"/>
      <c r="J10" s="151" t="s">
        <v>21</v>
      </c>
      <c r="K10" s="151" t="s">
        <v>23</v>
      </c>
      <c r="L10" s="106"/>
      <c r="M10" s="159" t="s">
        <v>22</v>
      </c>
      <c r="N10" s="151" t="s">
        <v>21</v>
      </c>
      <c r="O10" s="159" t="s">
        <v>20</v>
      </c>
      <c r="P10" s="151" t="s">
        <v>19</v>
      </c>
      <c r="Q10" s="164" t="s">
        <v>17</v>
      </c>
      <c r="R10" s="151" t="s">
        <v>18</v>
      </c>
    </row>
    <row r="11" spans="1:18" s="66" customFormat="1" ht="31.5" customHeight="1">
      <c r="A11" s="152"/>
      <c r="B11" s="151" t="s">
        <v>16</v>
      </c>
      <c r="C11" s="151" t="s">
        <v>15</v>
      </c>
      <c r="D11" s="151" t="s">
        <v>14</v>
      </c>
      <c r="E11" s="157"/>
      <c r="F11" s="151" t="s">
        <v>13</v>
      </c>
      <c r="G11" s="107"/>
      <c r="H11" s="167" t="s">
        <v>12</v>
      </c>
      <c r="I11" s="167" t="s">
        <v>11</v>
      </c>
      <c r="J11" s="157"/>
      <c r="K11" s="157"/>
      <c r="L11" s="108"/>
      <c r="M11" s="160"/>
      <c r="N11" s="152"/>
      <c r="O11" s="162"/>
      <c r="P11" s="152"/>
      <c r="Q11" s="165"/>
      <c r="R11" s="157"/>
    </row>
    <row r="12" spans="1:18" s="66" customFormat="1" ht="21.75" customHeight="1">
      <c r="A12" s="152"/>
      <c r="B12" s="157"/>
      <c r="C12" s="157"/>
      <c r="D12" s="152"/>
      <c r="E12" s="157"/>
      <c r="F12" s="157"/>
      <c r="G12" s="108"/>
      <c r="H12" s="168"/>
      <c r="I12" s="168"/>
      <c r="J12" s="157"/>
      <c r="K12" s="157"/>
      <c r="L12" s="108" t="s">
        <v>10</v>
      </c>
      <c r="M12" s="160"/>
      <c r="N12" s="152"/>
      <c r="O12" s="162"/>
      <c r="P12" s="152"/>
      <c r="Q12" s="165"/>
      <c r="R12" s="157"/>
    </row>
    <row r="13" spans="1:18" s="66" customFormat="1" ht="42.75" customHeight="1">
      <c r="A13" s="153"/>
      <c r="B13" s="158"/>
      <c r="C13" s="158"/>
      <c r="D13" s="153"/>
      <c r="E13" s="158"/>
      <c r="F13" s="158"/>
      <c r="G13" s="109"/>
      <c r="H13" s="169"/>
      <c r="I13" s="169"/>
      <c r="J13" s="158"/>
      <c r="K13" s="158"/>
      <c r="L13" s="109"/>
      <c r="M13" s="161"/>
      <c r="N13" s="153"/>
      <c r="O13" s="163"/>
      <c r="P13" s="153"/>
      <c r="Q13" s="166"/>
      <c r="R13" s="158"/>
    </row>
    <row r="14" spans="1:18" ht="27.75" customHeight="1">
      <c r="A14" s="170" t="s">
        <v>9</v>
      </c>
      <c r="B14" s="65"/>
      <c r="C14" s="62"/>
      <c r="D14" s="62"/>
      <c r="E14" s="115"/>
      <c r="F14" s="62"/>
      <c r="G14" s="62"/>
      <c r="H14" s="62"/>
      <c r="I14" s="62"/>
      <c r="J14" s="63"/>
      <c r="K14" s="119"/>
      <c r="L14" s="64"/>
      <c r="M14" s="62"/>
      <c r="N14" s="63"/>
      <c r="O14" s="63"/>
      <c r="P14" s="62"/>
      <c r="Q14" s="120"/>
      <c r="R14" s="119"/>
    </row>
    <row r="15" spans="1:18" ht="27">
      <c r="A15" s="171"/>
      <c r="B15" s="61"/>
      <c r="C15" s="61"/>
      <c r="D15" s="61"/>
      <c r="E15" s="110"/>
      <c r="F15" s="11"/>
      <c r="G15" s="11"/>
      <c r="H15" s="60"/>
      <c r="I15" s="59"/>
      <c r="J15" s="56"/>
      <c r="K15" s="116"/>
      <c r="L15" s="58"/>
      <c r="M15" s="57"/>
      <c r="N15" s="8"/>
      <c r="O15" s="56"/>
      <c r="P15" s="55"/>
      <c r="Q15" s="116"/>
      <c r="R15" s="116"/>
    </row>
    <row r="16" spans="1:18" ht="27.75">
      <c r="A16" s="171"/>
      <c r="B16" s="21">
        <v>778927141</v>
      </c>
      <c r="C16" s="21">
        <v>52412776.649999999</v>
      </c>
      <c r="D16" s="21">
        <v>12920192.529999999</v>
      </c>
      <c r="E16" s="110">
        <f>+B16+C16-D16</f>
        <v>818419725.12</v>
      </c>
      <c r="F16" s="21">
        <v>22382756</v>
      </c>
      <c r="G16" s="54"/>
      <c r="H16" s="21">
        <f>+I16-F16</f>
        <v>0</v>
      </c>
      <c r="I16" s="21">
        <v>22382756</v>
      </c>
      <c r="J16" s="22">
        <v>0</v>
      </c>
      <c r="K16" s="110">
        <f>E16+F16</f>
        <v>840802481.12</v>
      </c>
      <c r="L16" s="21"/>
      <c r="M16" s="21">
        <f>818419725.12+22382756</f>
        <v>840802481.12</v>
      </c>
      <c r="N16" s="22">
        <f>+J16</f>
        <v>0</v>
      </c>
      <c r="O16" s="22">
        <f>+M16+N16+L16</f>
        <v>840802481.12</v>
      </c>
      <c r="P16" s="21">
        <v>0</v>
      </c>
      <c r="Q16" s="121">
        <f>+M16+P16+L16</f>
        <v>840802481.12</v>
      </c>
      <c r="R16" s="113">
        <f>+K16-Q16</f>
        <v>0</v>
      </c>
    </row>
    <row r="17" spans="1:18" ht="50.25" customHeight="1">
      <c r="A17" s="172"/>
      <c r="B17" s="53"/>
      <c r="C17" s="21"/>
      <c r="D17" s="21"/>
      <c r="E17" s="111"/>
      <c r="F17" s="20"/>
      <c r="G17" s="20"/>
      <c r="H17" s="52"/>
      <c r="I17" s="20"/>
      <c r="J17" s="22"/>
      <c r="K17" s="110"/>
      <c r="L17" s="21"/>
      <c r="M17" s="51"/>
      <c r="N17" s="50"/>
      <c r="O17" s="50"/>
      <c r="P17" s="21"/>
      <c r="Q17" s="121"/>
      <c r="R17" s="124"/>
    </row>
    <row r="18" spans="1:18" ht="64.5" customHeight="1">
      <c r="A18" s="170" t="s">
        <v>8</v>
      </c>
      <c r="B18" s="24"/>
      <c r="C18" s="24"/>
      <c r="D18" s="24"/>
      <c r="E18" s="112"/>
      <c r="F18" s="26"/>
      <c r="G18" s="26"/>
      <c r="H18" s="26"/>
      <c r="I18" s="26"/>
      <c r="J18" s="25"/>
      <c r="K18" s="112"/>
      <c r="L18" s="24"/>
      <c r="M18" s="26"/>
      <c r="N18" s="25"/>
      <c r="O18" s="25"/>
      <c r="P18" s="24"/>
      <c r="Q18" s="122"/>
      <c r="R18" s="125"/>
    </row>
    <row r="19" spans="1:18" ht="28.5" customHeight="1">
      <c r="A19" s="171"/>
      <c r="B19" s="21"/>
      <c r="C19" s="31"/>
      <c r="D19" s="31"/>
      <c r="E19" s="110"/>
      <c r="F19" s="48"/>
      <c r="G19" s="31"/>
      <c r="H19" s="49"/>
      <c r="I19" s="48"/>
      <c r="J19" s="22"/>
      <c r="K19" s="117"/>
      <c r="L19" s="21"/>
      <c r="M19" s="33"/>
      <c r="N19" s="22"/>
      <c r="O19" s="22"/>
      <c r="P19" s="31"/>
      <c r="Q19" s="121"/>
      <c r="R19" s="110"/>
    </row>
    <row r="20" spans="1:18" ht="27.75">
      <c r="A20" s="171"/>
      <c r="B20" s="21">
        <v>264665518</v>
      </c>
      <c r="C20" s="21">
        <v>65000000</v>
      </c>
      <c r="D20" s="21">
        <f>30736093.02+11700</f>
        <v>30747793.02</v>
      </c>
      <c r="E20" s="110">
        <f>+B20+C20-D20</f>
        <v>298917724.98000002</v>
      </c>
      <c r="F20" s="21">
        <v>239838911</v>
      </c>
      <c r="G20" s="23"/>
      <c r="H20" s="21">
        <f>+I20-F20</f>
        <v>-19595.360000014305</v>
      </c>
      <c r="I20" s="21">
        <f>239838911-19595.36</f>
        <v>239819315.63999999</v>
      </c>
      <c r="J20" s="22">
        <v>0</v>
      </c>
      <c r="K20" s="110">
        <f>E20+F20</f>
        <v>538756635.98000002</v>
      </c>
      <c r="L20" s="21"/>
      <c r="M20" s="21">
        <f>298917724.98+239819315.64</f>
        <v>538737040.62</v>
      </c>
      <c r="N20" s="22">
        <f>+J20</f>
        <v>0</v>
      </c>
      <c r="O20" s="22">
        <f>+M20+N20+L20</f>
        <v>538737040.62</v>
      </c>
      <c r="P20" s="21">
        <v>0</v>
      </c>
      <c r="Q20" s="121">
        <f>+M20+P20+L20</f>
        <v>538737040.62</v>
      </c>
      <c r="R20" s="113">
        <f>+K20-Q20</f>
        <v>19595.360000014305</v>
      </c>
    </row>
    <row r="21" spans="1:18" ht="47.25" customHeight="1">
      <c r="A21" s="172"/>
      <c r="B21" s="21"/>
      <c r="C21" s="21"/>
      <c r="D21" s="21"/>
      <c r="E21" s="110"/>
      <c r="F21" s="21"/>
      <c r="G21" s="20"/>
      <c r="H21" s="47"/>
      <c r="I21" s="21"/>
      <c r="J21" s="45"/>
      <c r="K21" s="118"/>
      <c r="L21" s="46"/>
      <c r="M21" s="16"/>
      <c r="N21" s="45"/>
      <c r="O21" s="45"/>
      <c r="P21" s="32"/>
      <c r="Q21" s="123"/>
      <c r="R21" s="110"/>
    </row>
    <row r="22" spans="1:18" ht="34.5" customHeight="1">
      <c r="A22" s="170" t="s">
        <v>7</v>
      </c>
      <c r="B22" s="24"/>
      <c r="C22" s="24"/>
      <c r="D22" s="24"/>
      <c r="E22" s="112"/>
      <c r="F22" s="43"/>
      <c r="G22" s="26"/>
      <c r="H22" s="44"/>
      <c r="I22" s="43"/>
      <c r="J22" s="25"/>
      <c r="K22" s="112"/>
      <c r="L22" s="21"/>
      <c r="M22" s="21"/>
      <c r="N22" s="25"/>
      <c r="O22" s="25"/>
      <c r="P22" s="24"/>
      <c r="Q22" s="122"/>
      <c r="R22" s="125"/>
    </row>
    <row r="23" spans="1:18" ht="27">
      <c r="A23" s="171"/>
      <c r="B23" s="21"/>
      <c r="C23" s="31"/>
      <c r="D23" s="31"/>
      <c r="E23" s="110"/>
      <c r="F23" s="41"/>
      <c r="G23" s="31"/>
      <c r="H23" s="42"/>
      <c r="I23" s="41"/>
      <c r="J23" s="22"/>
      <c r="K23" s="117"/>
      <c r="L23" s="21"/>
      <c r="M23" s="30"/>
      <c r="N23" s="22"/>
      <c r="O23" s="22"/>
      <c r="P23" s="21"/>
      <c r="Q23" s="121"/>
      <c r="R23" s="110"/>
    </row>
    <row r="24" spans="1:18" ht="27.75">
      <c r="A24" s="171"/>
      <c r="B24" s="21">
        <v>15950490</v>
      </c>
      <c r="C24" s="21">
        <v>5648741.79</v>
      </c>
      <c r="D24" s="21"/>
      <c r="E24" s="110">
        <f>+B24+C24-D24</f>
        <v>21599231.789999999</v>
      </c>
      <c r="F24" s="21">
        <v>128264008</v>
      </c>
      <c r="G24" s="23"/>
      <c r="H24" s="21">
        <f>+I24-F24</f>
        <v>0</v>
      </c>
      <c r="I24" s="21">
        <v>128264008</v>
      </c>
      <c r="J24" s="22">
        <v>0</v>
      </c>
      <c r="K24" s="110">
        <f>E24+F24</f>
        <v>149863239.78999999</v>
      </c>
      <c r="L24" s="21"/>
      <c r="M24" s="21">
        <f>21599231.79+128264008</f>
        <v>149863239.78999999</v>
      </c>
      <c r="N24" s="22">
        <f>+J24</f>
        <v>0</v>
      </c>
      <c r="O24" s="22">
        <f>+M24+N24+L24</f>
        <v>149863239.78999999</v>
      </c>
      <c r="P24" s="21">
        <v>0</v>
      </c>
      <c r="Q24" s="121">
        <f>+M24+P24+L24</f>
        <v>149863239.78999999</v>
      </c>
      <c r="R24" s="113">
        <f>+K24-Q24</f>
        <v>0</v>
      </c>
    </row>
    <row r="25" spans="1:18" ht="53.25" customHeight="1">
      <c r="A25" s="172"/>
      <c r="B25" s="21"/>
      <c r="C25" s="21"/>
      <c r="D25" s="21"/>
      <c r="E25" s="110"/>
      <c r="F25" s="21"/>
      <c r="G25" s="20"/>
      <c r="H25" s="30"/>
      <c r="I25" s="40"/>
      <c r="J25" s="22"/>
      <c r="K25" s="110"/>
      <c r="L25" s="21"/>
      <c r="M25" s="30"/>
      <c r="N25" s="22"/>
      <c r="O25" s="22"/>
      <c r="P25" s="21"/>
      <c r="Q25" s="121"/>
      <c r="R25" s="126"/>
    </row>
    <row r="26" spans="1:18" ht="27">
      <c r="A26" s="170" t="s">
        <v>6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22"/>
      <c r="R26" s="112"/>
    </row>
    <row r="27" spans="1:18" ht="27.75">
      <c r="A27" s="171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</row>
    <row r="28" spans="1:18" ht="27.75">
      <c r="A28" s="171"/>
      <c r="B28" s="113">
        <f>+B16+B20+B24</f>
        <v>1059543149</v>
      </c>
      <c r="C28" s="113">
        <f>+C16+C20+C24</f>
        <v>123061518.44000001</v>
      </c>
      <c r="D28" s="113">
        <f>+D16+D20+D24</f>
        <v>43667985.549999997</v>
      </c>
      <c r="E28" s="113">
        <f>+E16+E20+E24</f>
        <v>1138936681.8899999</v>
      </c>
      <c r="F28" s="113">
        <f>+F16+F20+F24</f>
        <v>390485675</v>
      </c>
      <c r="G28" s="113" t="e">
        <f>+#REF!+G20+G16+G24</f>
        <v>#REF!</v>
      </c>
      <c r="H28" s="113">
        <f>+H16+H20+H24</f>
        <v>-19595.360000014305</v>
      </c>
      <c r="I28" s="113">
        <f>+I16+I20+I24</f>
        <v>390466079.63999999</v>
      </c>
      <c r="J28" s="113" t="e">
        <f>+#REF!+J20+J16+J24</f>
        <v>#REF!</v>
      </c>
      <c r="K28" s="113">
        <f>+K16+K20+K24</f>
        <v>1529422356.8899999</v>
      </c>
      <c r="L28" s="113">
        <f>+L16+L20+L24</f>
        <v>0</v>
      </c>
      <c r="M28" s="113">
        <f>+M16+M20+M24</f>
        <v>1529402761.53</v>
      </c>
      <c r="N28" s="113" t="e">
        <f>+#REF!+N20+N16+N24</f>
        <v>#REF!</v>
      </c>
      <c r="O28" s="113">
        <f>+O16+O20+O24</f>
        <v>1529402761.53</v>
      </c>
      <c r="P28" s="113">
        <f>+P16+P20+P24</f>
        <v>0</v>
      </c>
      <c r="Q28" s="113">
        <f>+Q16+Q20+Q24</f>
        <v>1529402761.53</v>
      </c>
      <c r="R28" s="113">
        <f>+R16+R20+R24</f>
        <v>19595.360000014305</v>
      </c>
    </row>
    <row r="29" spans="1:18" ht="39.75" customHeight="1">
      <c r="A29" s="172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27"/>
    </row>
    <row r="30" spans="1:18" s="6" customFormat="1" ht="47.25" customHeight="1">
      <c r="A30" s="39"/>
      <c r="B30" s="35"/>
      <c r="C30" s="35"/>
      <c r="D30" s="35"/>
      <c r="E30" s="35"/>
      <c r="F30" s="35"/>
      <c r="G30" s="35"/>
      <c r="H30" s="38"/>
      <c r="I30" s="38"/>
      <c r="J30" s="35"/>
      <c r="K30" s="35"/>
      <c r="L30" s="35"/>
      <c r="M30" s="37"/>
      <c r="N30" s="35"/>
      <c r="O30" s="35"/>
      <c r="P30" s="35"/>
      <c r="Q30" s="35"/>
      <c r="R30" s="36"/>
    </row>
    <row r="31" spans="1:18" ht="17.100000000000001" customHeight="1">
      <c r="A31" s="173" t="s">
        <v>5</v>
      </c>
      <c r="B31" s="26"/>
      <c r="C31" s="26"/>
      <c r="D31" s="26"/>
      <c r="E31" s="112"/>
      <c r="F31" s="26"/>
      <c r="G31" s="26"/>
      <c r="H31" s="26"/>
      <c r="I31" s="24"/>
      <c r="J31" s="26"/>
      <c r="K31" s="112"/>
      <c r="L31" s="24"/>
      <c r="M31" s="26"/>
      <c r="N31" s="25"/>
      <c r="O31" s="25"/>
      <c r="P31" s="24"/>
      <c r="Q31" s="122"/>
      <c r="R31" s="128"/>
    </row>
    <row r="32" spans="1:18" ht="27.75">
      <c r="A32" s="174"/>
      <c r="B32" s="30"/>
      <c r="C32" s="33"/>
      <c r="D32" s="30"/>
      <c r="E32" s="110"/>
      <c r="F32" s="34"/>
      <c r="G32" s="30"/>
      <c r="H32" s="33"/>
      <c r="I32" s="32"/>
      <c r="J32" s="30"/>
      <c r="K32" s="110"/>
      <c r="L32" s="31"/>
      <c r="M32" s="30"/>
      <c r="N32" s="22"/>
      <c r="O32" s="22"/>
      <c r="P32" s="21"/>
      <c r="Q32" s="121"/>
      <c r="R32" s="137"/>
    </row>
    <row r="33" spans="1:18" ht="27.75">
      <c r="A33" s="174"/>
      <c r="B33" s="21">
        <v>0</v>
      </c>
      <c r="C33" s="21">
        <v>0</v>
      </c>
      <c r="D33" s="21">
        <v>0</v>
      </c>
      <c r="E33" s="110">
        <f>+B33+C33-D33</f>
        <v>0</v>
      </c>
      <c r="F33" s="21">
        <v>0</v>
      </c>
      <c r="G33" s="23"/>
      <c r="H33" s="21">
        <f>+I33-F33</f>
        <v>0</v>
      </c>
      <c r="I33" s="21">
        <v>0</v>
      </c>
      <c r="J33" s="22">
        <v>0</v>
      </c>
      <c r="K33" s="110">
        <f>E33+F33</f>
        <v>0</v>
      </c>
      <c r="L33" s="21">
        <v>0</v>
      </c>
      <c r="M33" s="21"/>
      <c r="N33" s="22">
        <f>+J33</f>
        <v>0</v>
      </c>
      <c r="O33" s="22">
        <f>+M33+N33+L33</f>
        <v>0</v>
      </c>
      <c r="P33" s="21">
        <v>0</v>
      </c>
      <c r="Q33" s="121">
        <f>+M33+P33+L33</f>
        <v>0</v>
      </c>
      <c r="R33" s="130">
        <f>+K33-Q33</f>
        <v>0</v>
      </c>
    </row>
    <row r="34" spans="1:18" ht="21.75" customHeight="1">
      <c r="A34" s="175"/>
      <c r="B34" s="30"/>
      <c r="C34" s="30"/>
      <c r="D34" s="30"/>
      <c r="E34" s="110"/>
      <c r="F34" s="30"/>
      <c r="G34" s="30"/>
      <c r="H34" s="30"/>
      <c r="I34" s="30"/>
      <c r="J34" s="22"/>
      <c r="K34" s="110"/>
      <c r="L34" s="21"/>
      <c r="M34" s="30"/>
      <c r="N34" s="22"/>
      <c r="O34" s="22"/>
      <c r="P34" s="21"/>
      <c r="Q34" s="121"/>
      <c r="R34" s="129"/>
    </row>
    <row r="35" spans="1:18" ht="29.25" customHeight="1">
      <c r="A35" s="173" t="s">
        <v>4</v>
      </c>
      <c r="B35" s="26"/>
      <c r="C35" s="27"/>
      <c r="D35" s="27"/>
      <c r="E35" s="112"/>
      <c r="F35" s="28"/>
      <c r="G35" s="24"/>
      <c r="H35" s="29"/>
      <c r="I35" s="28"/>
      <c r="J35" s="25"/>
      <c r="K35" s="112"/>
      <c r="L35" s="27"/>
      <c r="M35" s="26"/>
      <c r="N35" s="25"/>
      <c r="O35" s="25"/>
      <c r="P35" s="24"/>
      <c r="Q35" s="122"/>
      <c r="R35" s="128"/>
    </row>
    <row r="36" spans="1:18" ht="60.75" customHeight="1">
      <c r="A36" s="174"/>
      <c r="B36" s="21">
        <v>0</v>
      </c>
      <c r="C36" s="21">
        <v>0</v>
      </c>
      <c r="D36" s="21">
        <v>0</v>
      </c>
      <c r="E36" s="110">
        <f>+B36+C36-D36</f>
        <v>0</v>
      </c>
      <c r="F36" s="21">
        <v>7533568</v>
      </c>
      <c r="G36" s="23"/>
      <c r="H36" s="21">
        <f>+I36-F36</f>
        <v>0</v>
      </c>
      <c r="I36" s="21">
        <v>7533568</v>
      </c>
      <c r="J36" s="22">
        <v>0</v>
      </c>
      <c r="K36" s="110">
        <f>E36+F36</f>
        <v>7533568</v>
      </c>
      <c r="L36" s="21">
        <v>0</v>
      </c>
      <c r="M36" s="21">
        <v>7533568</v>
      </c>
      <c r="N36" s="22">
        <f>+J36</f>
        <v>0</v>
      </c>
      <c r="O36" s="22">
        <f>+M36+N36+L36</f>
        <v>7533568</v>
      </c>
      <c r="P36" s="21"/>
      <c r="Q36" s="121">
        <f>+M36+P36+L36</f>
        <v>7533568</v>
      </c>
      <c r="R36" s="130">
        <f>+K36-Q36</f>
        <v>0</v>
      </c>
    </row>
    <row r="37" spans="1:18" ht="60.75" customHeight="1">
      <c r="A37" s="175"/>
      <c r="B37" s="16"/>
      <c r="C37" s="16"/>
      <c r="D37" s="16"/>
      <c r="E37" s="127"/>
      <c r="F37" s="19">
        <f>+F35+F32+F23+F19</f>
        <v>0</v>
      </c>
      <c r="G37" s="20"/>
      <c r="H37" s="16"/>
      <c r="I37" s="19"/>
      <c r="J37" s="17"/>
      <c r="K37" s="127"/>
      <c r="L37" s="18"/>
      <c r="M37" s="16"/>
      <c r="N37" s="17"/>
      <c r="O37" s="17"/>
      <c r="P37" s="16"/>
      <c r="Q37" s="138"/>
      <c r="R37" s="139"/>
    </row>
    <row r="38" spans="1:18" ht="17.100000000000001" customHeight="1">
      <c r="A38" s="173" t="s">
        <v>3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22"/>
      <c r="R38" s="128"/>
    </row>
    <row r="39" spans="1:18" s="14" customFormat="1" ht="27">
      <c r="A39" s="174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29"/>
    </row>
    <row r="40" spans="1:18" s="15" customFormat="1" ht="27.75">
      <c r="A40" s="174"/>
      <c r="B40" s="113">
        <f>+B33+B36</f>
        <v>0</v>
      </c>
      <c r="C40" s="113">
        <f>+C36+C33</f>
        <v>0</v>
      </c>
      <c r="D40" s="113">
        <f>+D36+D33</f>
        <v>0</v>
      </c>
      <c r="E40" s="113">
        <f>+E36+E33</f>
        <v>0</v>
      </c>
      <c r="F40" s="113">
        <f>+F36+F33</f>
        <v>7533568</v>
      </c>
      <c r="G40" s="113"/>
      <c r="H40" s="110">
        <f>+H36+H33</f>
        <v>0</v>
      </c>
      <c r="I40" s="113">
        <f>+I36+I33</f>
        <v>7533568</v>
      </c>
      <c r="J40" s="113">
        <f>+J36+J33</f>
        <v>0</v>
      </c>
      <c r="K40" s="113">
        <f>+E40+I40</f>
        <v>7533568</v>
      </c>
      <c r="L40" s="113">
        <f t="shared" ref="L40:R40" si="0">+L36+L33</f>
        <v>0</v>
      </c>
      <c r="M40" s="113">
        <f t="shared" si="0"/>
        <v>7533568</v>
      </c>
      <c r="N40" s="113">
        <f t="shared" si="0"/>
        <v>0</v>
      </c>
      <c r="O40" s="113">
        <f t="shared" si="0"/>
        <v>7533568</v>
      </c>
      <c r="P40" s="113">
        <f t="shared" si="0"/>
        <v>0</v>
      </c>
      <c r="Q40" s="113">
        <f t="shared" si="0"/>
        <v>7533568</v>
      </c>
      <c r="R40" s="130">
        <f t="shared" si="0"/>
        <v>0</v>
      </c>
    </row>
    <row r="41" spans="1:18" s="14" customFormat="1" ht="17.100000000000001" customHeight="1" thickBot="1">
      <c r="A41" s="176"/>
      <c r="B41" s="110"/>
      <c r="C41" s="110"/>
      <c r="D41" s="110"/>
      <c r="E41" s="110"/>
      <c r="F41" s="110"/>
      <c r="G41" s="110"/>
      <c r="H41" s="110"/>
      <c r="I41" s="110"/>
      <c r="J41" s="131"/>
      <c r="K41" s="110"/>
      <c r="L41" s="110"/>
      <c r="M41" s="110"/>
      <c r="N41" s="110"/>
      <c r="O41" s="110"/>
      <c r="P41" s="110"/>
      <c r="Q41" s="121"/>
      <c r="R41" s="129"/>
    </row>
    <row r="42" spans="1:18" ht="17.100000000000001" customHeight="1" thickTop="1">
      <c r="A42" s="177" t="s">
        <v>2</v>
      </c>
      <c r="B42" s="132"/>
      <c r="C42" s="132"/>
      <c r="D42" s="132"/>
      <c r="E42" s="132"/>
      <c r="F42" s="132"/>
      <c r="G42" s="132"/>
      <c r="H42" s="132"/>
      <c r="I42" s="132"/>
      <c r="J42" s="117"/>
      <c r="K42" s="132"/>
      <c r="L42" s="132"/>
      <c r="M42" s="132"/>
      <c r="N42" s="132"/>
      <c r="O42" s="132"/>
      <c r="P42" s="132"/>
      <c r="Q42" s="133"/>
      <c r="R42" s="134"/>
    </row>
    <row r="43" spans="1:18" ht="27.75">
      <c r="A43" s="174"/>
      <c r="B43" s="113">
        <f>+B40+B28</f>
        <v>1059543149</v>
      </c>
      <c r="C43" s="113">
        <f>+C40+C28</f>
        <v>123061518.44000001</v>
      </c>
      <c r="D43" s="113">
        <f>+D40+D28</f>
        <v>43667985.549999997</v>
      </c>
      <c r="E43" s="113">
        <f>+E40+E28</f>
        <v>1138936681.8899999</v>
      </c>
      <c r="F43" s="113">
        <f>+F40+F28</f>
        <v>398019243</v>
      </c>
      <c r="G43" s="113"/>
      <c r="H43" s="110">
        <f t="shared" ref="H43:R43" si="1">+H40+H28</f>
        <v>-19595.360000014305</v>
      </c>
      <c r="I43" s="113">
        <f t="shared" si="1"/>
        <v>397999647.63999999</v>
      </c>
      <c r="J43" s="113" t="e">
        <f t="shared" si="1"/>
        <v>#REF!</v>
      </c>
      <c r="K43" s="113">
        <f t="shared" si="1"/>
        <v>1536955924.8899999</v>
      </c>
      <c r="L43" s="113">
        <f t="shared" si="1"/>
        <v>0</v>
      </c>
      <c r="M43" s="113">
        <f t="shared" si="1"/>
        <v>1536936329.53</v>
      </c>
      <c r="N43" s="113" t="e">
        <f t="shared" si="1"/>
        <v>#REF!</v>
      </c>
      <c r="O43" s="113">
        <f t="shared" si="1"/>
        <v>1536936329.53</v>
      </c>
      <c r="P43" s="113">
        <f t="shared" si="1"/>
        <v>0</v>
      </c>
      <c r="Q43" s="113">
        <f t="shared" si="1"/>
        <v>1536936329.53</v>
      </c>
      <c r="R43" s="130">
        <f t="shared" si="1"/>
        <v>19595.360000014305</v>
      </c>
    </row>
    <row r="44" spans="1:18" ht="34.5" customHeight="1" thickBot="1">
      <c r="A44" s="178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6"/>
    </row>
    <row r="45" spans="1:18" s="6" customFormat="1" ht="33" customHeight="1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9"/>
    </row>
    <row r="46" spans="1:18" s="6" customFormat="1" ht="43.5" customHeight="1">
      <c r="A46" s="7" t="s">
        <v>1</v>
      </c>
      <c r="B46" s="10"/>
      <c r="C46" s="10"/>
      <c r="D46" s="10"/>
      <c r="E46" s="10"/>
      <c r="F46" s="10"/>
      <c r="G46" s="10"/>
      <c r="H46" s="12"/>
      <c r="I46" s="12"/>
      <c r="J46" s="10"/>
      <c r="K46" s="10"/>
      <c r="L46" s="10"/>
      <c r="M46" s="10"/>
      <c r="N46" s="10"/>
      <c r="O46" s="10"/>
      <c r="P46" s="10"/>
      <c r="Q46" s="10"/>
      <c r="R46" s="9"/>
    </row>
    <row r="47" spans="1:18" s="6" customFormat="1" ht="43.5" customHeight="1">
      <c r="A47" s="7" t="s">
        <v>0</v>
      </c>
      <c r="B47" s="10"/>
      <c r="C47" s="10"/>
      <c r="D47" s="10"/>
      <c r="E47" s="10"/>
      <c r="F47" s="10"/>
      <c r="G47" s="10"/>
      <c r="H47" s="12"/>
      <c r="I47" s="12"/>
      <c r="J47" s="10"/>
      <c r="K47" s="10"/>
      <c r="L47" s="10"/>
      <c r="M47" s="10"/>
      <c r="N47" s="10"/>
      <c r="O47" s="10"/>
      <c r="P47" s="10"/>
      <c r="Q47" s="10"/>
      <c r="R47" s="9"/>
    </row>
    <row r="48" spans="1:18" s="6" customFormat="1" ht="43.5" customHeight="1">
      <c r="A48" s="7"/>
      <c r="B48" s="10"/>
      <c r="C48" s="10"/>
      <c r="D48" s="10"/>
      <c r="E48" s="10"/>
      <c r="F48" s="10"/>
      <c r="G48" s="10"/>
      <c r="H48" s="12"/>
      <c r="I48" s="12"/>
      <c r="J48" s="10"/>
      <c r="K48" s="10"/>
      <c r="L48" s="10"/>
      <c r="M48" s="10"/>
      <c r="N48" s="10"/>
      <c r="O48" s="10"/>
      <c r="P48" s="10"/>
      <c r="Q48" s="10"/>
      <c r="R48" s="9"/>
    </row>
    <row r="49" spans="1:18" s="6" customFormat="1" ht="42" customHeight="1">
      <c r="A49" s="7"/>
      <c r="B49" s="10"/>
      <c r="C49" s="10"/>
      <c r="D49" s="10"/>
      <c r="E49" s="10"/>
      <c r="F49" s="10"/>
      <c r="G49" s="10"/>
      <c r="H49" s="12"/>
      <c r="I49" s="12"/>
      <c r="J49" s="10"/>
      <c r="K49" s="10"/>
      <c r="L49" s="10"/>
      <c r="M49" s="10"/>
      <c r="N49" s="10"/>
      <c r="O49" s="10"/>
      <c r="P49" s="10"/>
      <c r="Q49" s="10"/>
      <c r="R49" s="9"/>
    </row>
    <row r="50" spans="1:18" s="5" customFormat="1" ht="28.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s="5" customFormat="1" ht="28.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s="5" customFormat="1" ht="28.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s="5" customFormat="1" ht="28.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s="5" customFormat="1" ht="28.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s="5" customFormat="1" ht="28.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s="5" customFormat="1" ht="28.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s="5" customFormat="1" ht="42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s="5" customFormat="1" ht="28.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s="5" customFormat="1" ht="28.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s="5" customFormat="1" ht="28.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s="5" customFormat="1" ht="28.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s="5" customFormat="1" ht="28.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s="5" customFormat="1" ht="28.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s="5" customFormat="1" ht="28.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s="5" customFormat="1" ht="28.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s="5" customFormat="1" ht="28.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s="5" customFormat="1" ht="28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s="5" customFormat="1" ht="28.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s="5" customFormat="1" ht="28.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s="5" customFormat="1" ht="28.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s="5" customFormat="1" ht="28.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s="5" customFormat="1" ht="28.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s="5" customFormat="1" ht="28.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s="5" customFormat="1" ht="28.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s="5" customFormat="1" ht="28.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s="5" customFormat="1" ht="28.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s="5" customFormat="1" ht="28.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s="5" customFormat="1" ht="28.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s="5" customFormat="1" ht="28.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s="5" customFormat="1" ht="28.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s="5" customFormat="1" ht="18.7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s="5" customFormat="1" ht="28.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s="5" customFormat="1" ht="28.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s="5" customFormat="1" ht="27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s="5" customFormat="1" ht="27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s="5" customFormat="1" ht="27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s="5" customFormat="1" ht="27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s="5" customFormat="1" ht="18.75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s="5" customFormat="1" ht="18.75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s="5" customFormat="1" ht="18.75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s="5" customFormat="1" ht="18.75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s="5" customFormat="1" ht="18.75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s="5" customFormat="1" ht="18.75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s="5" customFormat="1" ht="18.75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s="5" customFormat="1" ht="18.75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s="5" customFormat="1" ht="18.75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s="5" customFormat="1" ht="18.75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s="5" customFormat="1" ht="18.75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s="5" customFormat="1" ht="18.75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s="5" customFormat="1" ht="18.75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s="5" customFormat="1" ht="18.75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s="5" customFormat="1" ht="18.75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s="5" customFormat="1" ht="18.75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s="5" customFormat="1" ht="18.75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s="5" customFormat="1" ht="18.75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s="4" customFormat="1" ht="18.7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s="4" customFormat="1" ht="18.7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s="4" customFormat="1" ht="18.7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s="4" customFormat="1" ht="18.7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s="4" customFormat="1" ht="18.75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s="4" customFormat="1" ht="18.75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s="4" customFormat="1" ht="18.75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s="4" customFormat="1" ht="18.75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s="4" customFormat="1" ht="18.75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s="4" customFormat="1" ht="18.75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s="4" customFormat="1" ht="18.75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s="4" customFormat="1" ht="18.75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s="4" customFormat="1" ht="18.75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s="4" customFormat="1" ht="18.75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s="4" customFormat="1" ht="18.75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s="4" customFormat="1" ht="18.75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8.75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8.75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8.75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8.75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8.75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8.75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8.75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8.75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8.75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8.75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8.75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8.75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8.75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5.75">
      <c r="F135" s="3"/>
    </row>
    <row r="136" spans="1:18" ht="15.75">
      <c r="F136" s="3"/>
    </row>
    <row r="137" spans="1:18" ht="15.75">
      <c r="F137" s="3"/>
    </row>
    <row r="138" spans="1:18" ht="15.75">
      <c r="F138" s="3"/>
    </row>
    <row r="139" spans="1:18" ht="15.75">
      <c r="F139" s="3"/>
    </row>
    <row r="140" spans="1:18" ht="15.75">
      <c r="F140" s="3"/>
    </row>
  </sheetData>
  <mergeCells count="116">
    <mergeCell ref="A130:R130"/>
    <mergeCell ref="A131:R131"/>
    <mergeCell ref="A132:R132"/>
    <mergeCell ref="A133:R133"/>
    <mergeCell ref="A134:R134"/>
    <mergeCell ref="A124:R124"/>
    <mergeCell ref="A125:R125"/>
    <mergeCell ref="A126:R126"/>
    <mergeCell ref="A127:R127"/>
    <mergeCell ref="A128:R128"/>
    <mergeCell ref="A114:R114"/>
    <mergeCell ref="A115:R115"/>
    <mergeCell ref="A116:R116"/>
    <mergeCell ref="A117:R117"/>
    <mergeCell ref="A129:R129"/>
    <mergeCell ref="A118:R118"/>
    <mergeCell ref="A119:R119"/>
    <mergeCell ref="A120:R120"/>
    <mergeCell ref="A121:R121"/>
    <mergeCell ref="A122:R122"/>
    <mergeCell ref="A123:R123"/>
    <mergeCell ref="A105:R105"/>
    <mergeCell ref="A106:R106"/>
    <mergeCell ref="A107:R107"/>
    <mergeCell ref="A108:R108"/>
    <mergeCell ref="A109:R109"/>
    <mergeCell ref="A110:R110"/>
    <mergeCell ref="A111:R111"/>
    <mergeCell ref="A112:R112"/>
    <mergeCell ref="A113:R113"/>
    <mergeCell ref="A96:R96"/>
    <mergeCell ref="A97:R97"/>
    <mergeCell ref="A98:R98"/>
    <mergeCell ref="A99:R99"/>
    <mergeCell ref="A100:R100"/>
    <mergeCell ref="A101:R101"/>
    <mergeCell ref="A102:R102"/>
    <mergeCell ref="A103:R103"/>
    <mergeCell ref="A104:R104"/>
    <mergeCell ref="A87:R87"/>
    <mergeCell ref="A88:R88"/>
    <mergeCell ref="A89:R89"/>
    <mergeCell ref="A90:R90"/>
    <mergeCell ref="A91:R91"/>
    <mergeCell ref="A92:R92"/>
    <mergeCell ref="A93:R93"/>
    <mergeCell ref="A94:R94"/>
    <mergeCell ref="A95:R95"/>
    <mergeCell ref="A78:R78"/>
    <mergeCell ref="A79:R79"/>
    <mergeCell ref="A80:R80"/>
    <mergeCell ref="A81:R81"/>
    <mergeCell ref="A82:R82"/>
    <mergeCell ref="A83:R83"/>
    <mergeCell ref="A84:R84"/>
    <mergeCell ref="A85:R85"/>
    <mergeCell ref="A86:R86"/>
    <mergeCell ref="A69:R69"/>
    <mergeCell ref="A70:R70"/>
    <mergeCell ref="A71:R71"/>
    <mergeCell ref="A72:R72"/>
    <mergeCell ref="A73:R73"/>
    <mergeCell ref="A74:R74"/>
    <mergeCell ref="A75:R75"/>
    <mergeCell ref="A76:R76"/>
    <mergeCell ref="A77:R77"/>
    <mergeCell ref="A60:R60"/>
    <mergeCell ref="A61:R61"/>
    <mergeCell ref="A62:R62"/>
    <mergeCell ref="A63:R63"/>
    <mergeCell ref="A64:R64"/>
    <mergeCell ref="A65:R65"/>
    <mergeCell ref="A66:R66"/>
    <mergeCell ref="A67:R67"/>
    <mergeCell ref="A68:R68"/>
    <mergeCell ref="A51:R51"/>
    <mergeCell ref="A52:R52"/>
    <mergeCell ref="A53:R53"/>
    <mergeCell ref="A54:R54"/>
    <mergeCell ref="A55:R55"/>
    <mergeCell ref="A56:R56"/>
    <mergeCell ref="A57:R57"/>
    <mergeCell ref="A58:R58"/>
    <mergeCell ref="A59:R59"/>
    <mergeCell ref="A14:A17"/>
    <mergeCell ref="A18:A21"/>
    <mergeCell ref="A22:A25"/>
    <mergeCell ref="A26:A29"/>
    <mergeCell ref="A31:A34"/>
    <mergeCell ref="A35:A37"/>
    <mergeCell ref="A38:A41"/>
    <mergeCell ref="A42:A44"/>
    <mergeCell ref="A50:R50"/>
    <mergeCell ref="A1:R1"/>
    <mergeCell ref="A2:R2"/>
    <mergeCell ref="A3:R3"/>
    <mergeCell ref="A4:R4"/>
    <mergeCell ref="N6:Q8"/>
    <mergeCell ref="A10:A13"/>
    <mergeCell ref="B10:D10"/>
    <mergeCell ref="E10:E13"/>
    <mergeCell ref="F10:I10"/>
    <mergeCell ref="J10:J13"/>
    <mergeCell ref="K10:K13"/>
    <mergeCell ref="M10:M13"/>
    <mergeCell ref="N10:N13"/>
    <mergeCell ref="O10:O13"/>
    <mergeCell ref="P10:P13"/>
    <mergeCell ref="Q10:Q13"/>
    <mergeCell ref="R10:R13"/>
    <mergeCell ref="B11:B13"/>
    <mergeCell ref="C11:C13"/>
    <mergeCell ref="D11:D13"/>
    <mergeCell ref="F11:F13"/>
    <mergeCell ref="H11:H13"/>
    <mergeCell ref="I11:I13"/>
  </mergeCells>
  <printOptions horizontalCentered="1" verticalCentered="1"/>
  <pageMargins left="0.19685039370078741" right="0.23622047244094491" top="0.23622047244094491" bottom="0.39370078740157483" header="0.27559055118110237" footer="0.15748031496062992"/>
  <pageSetup scale="26" orientation="landscape" horizontalDpi="4294967294" verticalDpi="4294967294" copies="3" r:id="rId1"/>
  <headerFooter alignWithMargins="0">
    <oddFooter>&amp;R&amp;13D:/ALMA/2017/CIERRES PRESUPUESTALES/EP2017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topLeftCell="H3" zoomScale="55" zoomScaleNormal="55" workbookViewId="0">
      <selection activeCell="N6" sqref="N6"/>
    </sheetView>
  </sheetViews>
  <sheetFormatPr baseColWidth="10" defaultRowHeight="102" customHeight="1"/>
  <cols>
    <col min="1" max="1" width="63.140625" customWidth="1"/>
    <col min="2" max="2" width="44.28515625" bestFit="1" customWidth="1"/>
    <col min="3" max="3" width="49.140625" bestFit="1" customWidth="1"/>
    <col min="4" max="4" width="50.42578125" customWidth="1"/>
    <col min="5" max="5" width="0.28515625" customWidth="1"/>
    <col min="6" max="6" width="40.42578125" customWidth="1"/>
    <col min="7" max="7" width="35.85546875" hidden="1" customWidth="1"/>
    <col min="8" max="8" width="50.42578125" customWidth="1"/>
    <col min="9" max="9" width="48.85546875" hidden="1" customWidth="1"/>
    <col min="10" max="10" width="48.140625" customWidth="1"/>
    <col min="11" max="11" width="0.42578125" customWidth="1"/>
    <col min="12" max="12" width="48.85546875" customWidth="1"/>
    <col min="13" max="13" width="42.42578125" hidden="1" customWidth="1"/>
    <col min="14" max="14" width="44.85546875" customWidth="1"/>
    <col min="15" max="16" width="0.42578125" customWidth="1"/>
    <col min="17" max="17" width="40.28515625" customWidth="1"/>
    <col min="18" max="18" width="41.28515625" customWidth="1"/>
    <col min="19" max="19" width="48.7109375" customWidth="1"/>
    <col min="20" max="20" width="52.5703125" hidden="1" customWidth="1"/>
    <col min="21" max="21" width="47.5703125" customWidth="1"/>
    <col min="22" max="22" width="64.5703125" hidden="1" customWidth="1"/>
    <col min="23" max="23" width="47.28515625" customWidth="1"/>
    <col min="24" max="24" width="52.5703125" hidden="1" customWidth="1"/>
    <col min="25" max="25" width="47.42578125" customWidth="1"/>
    <col min="26" max="26" width="0.5703125" customWidth="1"/>
    <col min="27" max="27" width="7.42578125" style="188" customWidth="1"/>
  </cols>
  <sheetData>
    <row r="1" spans="1:27" ht="66" customHeight="1">
      <c r="A1" s="180" t="s">
        <v>37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1"/>
    </row>
    <row r="2" spans="1:27" ht="49.5" customHeight="1">
      <c r="A2" s="180" t="s">
        <v>38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1"/>
    </row>
    <row r="3" spans="1:27" ht="59.25" customHeight="1">
      <c r="A3" s="180" t="s">
        <v>39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1"/>
    </row>
    <row r="4" spans="1:27" ht="53.25" customHeight="1">
      <c r="A4" s="180" t="s">
        <v>33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1"/>
    </row>
    <row r="5" spans="1:27" ht="75.75" customHeight="1">
      <c r="B5" s="182"/>
      <c r="C5" s="183"/>
      <c r="F5" s="184"/>
      <c r="N5" s="185"/>
      <c r="S5" s="186"/>
      <c r="V5" s="187">
        <f>+T11-V11</f>
        <v>0</v>
      </c>
    </row>
    <row r="6" spans="1:27" ht="69.75" customHeight="1" thickBot="1">
      <c r="B6" s="189"/>
      <c r="C6" s="189"/>
      <c r="D6" s="187"/>
      <c r="F6" s="187"/>
      <c r="I6" s="190">
        <f>+I11-K11</f>
        <v>0</v>
      </c>
      <c r="K6" s="187">
        <f>20120503.9+891757.19</f>
        <v>21012261.09</v>
      </c>
      <c r="L6" s="191"/>
      <c r="N6" s="192"/>
      <c r="S6" s="186"/>
    </row>
    <row r="7" spans="1:27" ht="187.5" customHeight="1" thickBot="1">
      <c r="A7" s="193" t="s">
        <v>27</v>
      </c>
      <c r="B7" s="193" t="s">
        <v>40</v>
      </c>
      <c r="C7" s="193"/>
      <c r="D7" s="193" t="s">
        <v>41</v>
      </c>
      <c r="E7" s="193"/>
      <c r="F7" s="193"/>
      <c r="G7" s="193"/>
      <c r="H7" s="193" t="s">
        <v>42</v>
      </c>
      <c r="I7" s="193"/>
      <c r="J7" s="193"/>
      <c r="K7" s="193"/>
      <c r="L7" s="193" t="s">
        <v>43</v>
      </c>
      <c r="M7" s="193"/>
      <c r="N7" s="193"/>
      <c r="O7" s="193"/>
      <c r="P7" s="193" t="s">
        <v>44</v>
      </c>
      <c r="Q7" s="193"/>
      <c r="R7" s="193"/>
      <c r="S7" s="193" t="s">
        <v>45</v>
      </c>
      <c r="T7" s="193"/>
      <c r="U7" s="193"/>
      <c r="V7" s="194"/>
      <c r="W7" s="193" t="s">
        <v>46</v>
      </c>
      <c r="X7" s="193"/>
      <c r="Y7" s="193"/>
      <c r="Z7" s="193"/>
      <c r="AA7" s="195"/>
    </row>
    <row r="8" spans="1:27" s="202" customFormat="1" ht="135.75" customHeight="1" thickBot="1">
      <c r="A8" s="193"/>
      <c r="B8" s="196" t="s">
        <v>47</v>
      </c>
      <c r="C8" s="196" t="s">
        <v>48</v>
      </c>
      <c r="D8" s="197" t="s">
        <v>49</v>
      </c>
      <c r="E8" s="197" t="s">
        <v>50</v>
      </c>
      <c r="F8" s="197" t="s">
        <v>51</v>
      </c>
      <c r="G8" s="198" t="s">
        <v>52</v>
      </c>
      <c r="H8" s="196" t="s">
        <v>53</v>
      </c>
      <c r="I8" s="196" t="s">
        <v>50</v>
      </c>
      <c r="J8" s="196" t="s">
        <v>51</v>
      </c>
      <c r="K8" s="198" t="s">
        <v>52</v>
      </c>
      <c r="L8" s="197" t="s">
        <v>53</v>
      </c>
      <c r="M8" s="197" t="s">
        <v>49</v>
      </c>
      <c r="N8" s="197" t="s">
        <v>54</v>
      </c>
      <c r="O8" s="198" t="s">
        <v>52</v>
      </c>
      <c r="P8" s="198" t="s">
        <v>55</v>
      </c>
      <c r="Q8" s="196" t="s">
        <v>53</v>
      </c>
      <c r="R8" s="196" t="s">
        <v>54</v>
      </c>
      <c r="S8" s="197" t="s">
        <v>49</v>
      </c>
      <c r="T8" s="197" t="s">
        <v>56</v>
      </c>
      <c r="U8" s="197" t="s">
        <v>57</v>
      </c>
      <c r="V8" s="198" t="s">
        <v>58</v>
      </c>
      <c r="W8" s="199" t="s">
        <v>49</v>
      </c>
      <c r="X8" s="199" t="s">
        <v>56</v>
      </c>
      <c r="Y8" s="199" t="s">
        <v>57</v>
      </c>
      <c r="Z8" s="200" t="s">
        <v>52</v>
      </c>
      <c r="AA8" s="201"/>
    </row>
    <row r="9" spans="1:27" ht="125.25" customHeight="1" thickBot="1">
      <c r="A9" s="203" t="s">
        <v>59</v>
      </c>
      <c r="B9" s="204">
        <f>+D9+E9+H9+I9+L9+M9+Q9+S9+T9+W9+X9</f>
        <v>840802481.12</v>
      </c>
      <c r="C9" s="204">
        <f>+F9+G9+J9+K9+N9+O9+R9+U9+V9+Y9+Z9</f>
        <v>840802481.12</v>
      </c>
      <c r="D9" s="205">
        <v>35728731</v>
      </c>
      <c r="E9" s="205"/>
      <c r="F9" s="205">
        <v>35728731</v>
      </c>
      <c r="G9" s="205"/>
      <c r="H9" s="206">
        <v>86412216</v>
      </c>
      <c r="I9" s="206"/>
      <c r="J9" s="206">
        <v>86412216</v>
      </c>
      <c r="K9" s="205"/>
      <c r="L9" s="205">
        <f>685440843+0.12</f>
        <v>685440843.12</v>
      </c>
      <c r="M9" s="205"/>
      <c r="N9" s="205">
        <f>685440843+0.12</f>
        <v>685440843.12</v>
      </c>
      <c r="O9" s="205">
        <v>0</v>
      </c>
      <c r="P9" s="205">
        <v>0</v>
      </c>
      <c r="Q9" s="206">
        <v>0</v>
      </c>
      <c r="R9" s="206">
        <v>0</v>
      </c>
      <c r="S9" s="205">
        <v>29142449</v>
      </c>
      <c r="T9" s="205"/>
      <c r="U9" s="205">
        <v>29142449</v>
      </c>
      <c r="V9" s="205"/>
      <c r="W9" s="206">
        <v>4078242</v>
      </c>
      <c r="X9" s="206"/>
      <c r="Y9" s="206">
        <v>4078242</v>
      </c>
      <c r="Z9" s="207"/>
      <c r="AA9" s="208"/>
    </row>
    <row r="10" spans="1:27" ht="102" customHeight="1" thickBot="1">
      <c r="A10" s="203" t="s">
        <v>60</v>
      </c>
      <c r="B10" s="204">
        <f>+D10+E10+H10+I10+L10+M10+P10+Q10+S10+T10+W10+X10</f>
        <v>538756635.98000002</v>
      </c>
      <c r="C10" s="204">
        <f>+F10+J10+N10+R10+U10+Y10</f>
        <v>538737040.62</v>
      </c>
      <c r="D10" s="209">
        <v>2282358</v>
      </c>
      <c r="E10" s="205"/>
      <c r="F10" s="209">
        <v>2282358</v>
      </c>
      <c r="G10" s="205"/>
      <c r="H10" s="206">
        <v>22148079</v>
      </c>
      <c r="I10" s="206"/>
      <c r="J10" s="206">
        <v>22148079</v>
      </c>
      <c r="K10" s="205"/>
      <c r="L10" s="205">
        <v>510063522.98000002</v>
      </c>
      <c r="M10" s="205"/>
      <c r="N10" s="205">
        <v>510043927.62</v>
      </c>
      <c r="O10" s="210">
        <f>510063522.62-19595.36</f>
        <v>510043927.25999999</v>
      </c>
      <c r="P10" s="205">
        <v>0</v>
      </c>
      <c r="Q10" s="206">
        <v>0</v>
      </c>
      <c r="R10" s="206">
        <v>0</v>
      </c>
      <c r="S10" s="205">
        <v>4125406</v>
      </c>
      <c r="T10" s="205">
        <v>0</v>
      </c>
      <c r="U10" s="205">
        <v>4125406</v>
      </c>
      <c r="V10" s="205">
        <v>0</v>
      </c>
      <c r="W10" s="206">
        <v>137270</v>
      </c>
      <c r="X10" s="206">
        <v>0</v>
      </c>
      <c r="Y10" s="206">
        <v>137270</v>
      </c>
      <c r="Z10" s="207">
        <v>0</v>
      </c>
      <c r="AA10" s="208"/>
    </row>
    <row r="11" spans="1:27" ht="102" customHeight="1" thickBot="1">
      <c r="A11" s="203" t="s">
        <v>61</v>
      </c>
      <c r="B11" s="204">
        <f>+D11+E11+H11+I11+L11+M11+P11+Q11+S11+T11+W11+X11</f>
        <v>149863239.79000002</v>
      </c>
      <c r="C11" s="204">
        <f>+F11+G11+J11+K11+N11+O11+R11+U11+V11+Y11+Z11</f>
        <v>149863239.79000002</v>
      </c>
      <c r="D11" s="205">
        <v>2489042</v>
      </c>
      <c r="E11" s="205"/>
      <c r="F11" s="205">
        <v>2489042</v>
      </c>
      <c r="G11" s="211"/>
      <c r="H11" s="206">
        <v>24904013</v>
      </c>
      <c r="I11" s="206"/>
      <c r="J11" s="206">
        <v>24904013</v>
      </c>
      <c r="K11" s="205"/>
      <c r="L11" s="205">
        <f>110634942-0.21</f>
        <v>110634941.79000001</v>
      </c>
      <c r="M11" s="205"/>
      <c r="N11" s="205">
        <f>110634942-0.21</f>
        <v>110634941.79000001</v>
      </c>
      <c r="O11" s="205">
        <v>0</v>
      </c>
      <c r="P11" s="205">
        <v>0</v>
      </c>
      <c r="Q11" s="206">
        <v>0</v>
      </c>
      <c r="R11" s="206">
        <v>0</v>
      </c>
      <c r="S11" s="205">
        <v>11515496</v>
      </c>
      <c r="T11" s="212">
        <v>0</v>
      </c>
      <c r="U11" s="205">
        <v>11515496</v>
      </c>
      <c r="V11" s="205">
        <v>0</v>
      </c>
      <c r="W11" s="206">
        <v>319747</v>
      </c>
      <c r="X11" s="206">
        <v>0</v>
      </c>
      <c r="Y11" s="206">
        <v>319747</v>
      </c>
      <c r="Z11" s="207">
        <v>0</v>
      </c>
      <c r="AA11" s="208"/>
    </row>
    <row r="12" spans="1:27" ht="102" customHeight="1" thickBot="1">
      <c r="A12" s="203" t="s">
        <v>62</v>
      </c>
      <c r="B12" s="204">
        <f t="shared" ref="B12:Z12" si="0">SUM(B9:B11)</f>
        <v>1529422356.8899999</v>
      </c>
      <c r="C12" s="204">
        <f t="shared" si="0"/>
        <v>1529402761.53</v>
      </c>
      <c r="D12" s="212">
        <f t="shared" si="0"/>
        <v>40500131</v>
      </c>
      <c r="E12" s="212">
        <f t="shared" si="0"/>
        <v>0</v>
      </c>
      <c r="F12" s="212">
        <f t="shared" si="0"/>
        <v>40500131</v>
      </c>
      <c r="G12" s="213">
        <f t="shared" si="0"/>
        <v>0</v>
      </c>
      <c r="H12" s="204">
        <f t="shared" si="0"/>
        <v>133464308</v>
      </c>
      <c r="I12" s="204">
        <f t="shared" si="0"/>
        <v>0</v>
      </c>
      <c r="J12" s="204">
        <f t="shared" si="0"/>
        <v>133464308</v>
      </c>
      <c r="K12" s="214">
        <f t="shared" si="0"/>
        <v>0</v>
      </c>
      <c r="L12" s="212">
        <f t="shared" si="0"/>
        <v>1306139307.8899999</v>
      </c>
      <c r="M12" s="212">
        <f t="shared" si="0"/>
        <v>0</v>
      </c>
      <c r="N12" s="212">
        <f t="shared" si="0"/>
        <v>1306119712.53</v>
      </c>
      <c r="O12" s="213">
        <f t="shared" si="0"/>
        <v>510043927.25999999</v>
      </c>
      <c r="P12" s="214">
        <f t="shared" si="0"/>
        <v>0</v>
      </c>
      <c r="Q12" s="204">
        <f t="shared" si="0"/>
        <v>0</v>
      </c>
      <c r="R12" s="204">
        <f t="shared" si="0"/>
        <v>0</v>
      </c>
      <c r="S12" s="212">
        <f t="shared" si="0"/>
        <v>44783351</v>
      </c>
      <c r="T12" s="212">
        <f t="shared" si="0"/>
        <v>0</v>
      </c>
      <c r="U12" s="212">
        <f t="shared" si="0"/>
        <v>44783351</v>
      </c>
      <c r="V12" s="213">
        <f t="shared" si="0"/>
        <v>0</v>
      </c>
      <c r="W12" s="204">
        <f t="shared" si="0"/>
        <v>4535259</v>
      </c>
      <c r="X12" s="204">
        <f t="shared" si="0"/>
        <v>0</v>
      </c>
      <c r="Y12" s="204">
        <f t="shared" si="0"/>
        <v>4535259</v>
      </c>
      <c r="Z12" s="215">
        <f t="shared" si="0"/>
        <v>0</v>
      </c>
      <c r="AA12" s="208"/>
    </row>
    <row r="13" spans="1:27" ht="51" customHeight="1" thickBot="1">
      <c r="A13" s="216"/>
      <c r="B13" s="217"/>
      <c r="C13" s="217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9"/>
      <c r="Q13" s="219"/>
      <c r="R13" s="218"/>
      <c r="S13" s="219"/>
      <c r="T13" s="219"/>
      <c r="U13" s="219"/>
      <c r="V13" s="218"/>
      <c r="W13" s="219"/>
      <c r="X13" s="219"/>
      <c r="Y13" s="219"/>
      <c r="Z13" s="220"/>
      <c r="AA13" s="221"/>
    </row>
    <row r="14" spans="1:27" ht="102" customHeight="1" thickBot="1">
      <c r="A14" s="203" t="s">
        <v>63</v>
      </c>
      <c r="B14" s="204">
        <f>+D14+E14+H14+I14+L14+M14+P14+Q14+S14+T14+W14+X14</f>
        <v>0</v>
      </c>
      <c r="C14" s="204">
        <f>+G14+K14+O14+R14+V14+Z14</f>
        <v>0</v>
      </c>
      <c r="D14" s="205">
        <v>0</v>
      </c>
      <c r="E14" s="205"/>
      <c r="F14" s="205">
        <v>0</v>
      </c>
      <c r="G14" s="205">
        <v>0</v>
      </c>
      <c r="H14" s="206">
        <v>0</v>
      </c>
      <c r="I14" s="206"/>
      <c r="J14" s="206">
        <v>0</v>
      </c>
      <c r="K14" s="205">
        <v>0</v>
      </c>
      <c r="L14" s="205">
        <v>0</v>
      </c>
      <c r="M14" s="205"/>
      <c r="N14" s="205">
        <v>0</v>
      </c>
      <c r="O14" s="205"/>
      <c r="P14" s="205">
        <v>0</v>
      </c>
      <c r="Q14" s="206">
        <v>0</v>
      </c>
      <c r="R14" s="206">
        <v>0</v>
      </c>
      <c r="S14" s="205">
        <v>0</v>
      </c>
      <c r="T14" s="205"/>
      <c r="U14" s="205">
        <v>0</v>
      </c>
      <c r="V14" s="205">
        <v>0</v>
      </c>
      <c r="W14" s="206">
        <v>0</v>
      </c>
      <c r="X14" s="206"/>
      <c r="Y14" s="206">
        <v>0</v>
      </c>
      <c r="Z14" s="208">
        <v>0</v>
      </c>
      <c r="AA14" s="208"/>
    </row>
    <row r="15" spans="1:27" ht="102" customHeight="1" thickBot="1">
      <c r="A15" s="203" t="s">
        <v>64</v>
      </c>
      <c r="B15" s="204">
        <f>+D15+E15+H15+I15+L15+M15+P15+Q15+S15+T15+W15+X15</f>
        <v>7533568</v>
      </c>
      <c r="C15" s="204">
        <f>+G15+K15+O15+R15+V15+Z15</f>
        <v>7533568</v>
      </c>
      <c r="D15" s="205">
        <v>0</v>
      </c>
      <c r="E15" s="205"/>
      <c r="F15" s="205">
        <v>0</v>
      </c>
      <c r="G15" s="205">
        <v>0</v>
      </c>
      <c r="H15" s="206">
        <v>0</v>
      </c>
      <c r="I15" s="206"/>
      <c r="J15" s="206">
        <v>0</v>
      </c>
      <c r="K15" s="205">
        <v>0</v>
      </c>
      <c r="L15" s="205">
        <v>0</v>
      </c>
      <c r="M15" s="205"/>
      <c r="N15" s="205">
        <v>0</v>
      </c>
      <c r="O15" s="205"/>
      <c r="P15" s="205">
        <v>0</v>
      </c>
      <c r="Q15" s="206">
        <v>7533568</v>
      </c>
      <c r="R15" s="206">
        <v>7533568</v>
      </c>
      <c r="S15" s="205">
        <v>0</v>
      </c>
      <c r="T15" s="205"/>
      <c r="U15" s="205">
        <v>0</v>
      </c>
      <c r="V15" s="205">
        <v>0</v>
      </c>
      <c r="W15" s="206">
        <v>0</v>
      </c>
      <c r="X15" s="206"/>
      <c r="Y15" s="206">
        <v>0</v>
      </c>
      <c r="Z15" s="208">
        <v>0</v>
      </c>
      <c r="AA15" s="208"/>
    </row>
    <row r="16" spans="1:27" ht="102" customHeight="1" thickBot="1">
      <c r="A16" s="203" t="s">
        <v>3</v>
      </c>
      <c r="B16" s="204">
        <f t="shared" ref="B16:Z16" si="1">SUM(B14:B15)</f>
        <v>7533568</v>
      </c>
      <c r="C16" s="204">
        <f t="shared" si="1"/>
        <v>7533568</v>
      </c>
      <c r="D16" s="212">
        <f t="shared" si="1"/>
        <v>0</v>
      </c>
      <c r="E16" s="212">
        <f t="shared" si="1"/>
        <v>0</v>
      </c>
      <c r="F16" s="212">
        <f t="shared" si="1"/>
        <v>0</v>
      </c>
      <c r="G16" s="213">
        <f t="shared" si="1"/>
        <v>0</v>
      </c>
      <c r="H16" s="204">
        <f t="shared" si="1"/>
        <v>0</v>
      </c>
      <c r="I16" s="204">
        <f t="shared" si="1"/>
        <v>0</v>
      </c>
      <c r="J16" s="204">
        <f t="shared" si="1"/>
        <v>0</v>
      </c>
      <c r="K16" s="214">
        <f t="shared" si="1"/>
        <v>0</v>
      </c>
      <c r="L16" s="212">
        <f t="shared" si="1"/>
        <v>0</v>
      </c>
      <c r="M16" s="212">
        <f t="shared" si="1"/>
        <v>0</v>
      </c>
      <c r="N16" s="212">
        <f t="shared" si="1"/>
        <v>0</v>
      </c>
      <c r="O16" s="213">
        <f t="shared" si="1"/>
        <v>0</v>
      </c>
      <c r="P16" s="214">
        <f t="shared" si="1"/>
        <v>0</v>
      </c>
      <c r="Q16" s="204">
        <f t="shared" si="1"/>
        <v>7533568</v>
      </c>
      <c r="R16" s="204">
        <f t="shared" si="1"/>
        <v>7533568</v>
      </c>
      <c r="S16" s="212">
        <f t="shared" si="1"/>
        <v>0</v>
      </c>
      <c r="T16" s="212">
        <f t="shared" si="1"/>
        <v>0</v>
      </c>
      <c r="U16" s="212">
        <f t="shared" si="1"/>
        <v>0</v>
      </c>
      <c r="V16" s="213">
        <f t="shared" si="1"/>
        <v>0</v>
      </c>
      <c r="W16" s="204">
        <f t="shared" si="1"/>
        <v>0</v>
      </c>
      <c r="X16" s="204">
        <f t="shared" si="1"/>
        <v>0</v>
      </c>
      <c r="Y16" s="204">
        <f t="shared" si="1"/>
        <v>0</v>
      </c>
      <c r="Z16" s="222">
        <f t="shared" si="1"/>
        <v>0</v>
      </c>
      <c r="AA16" s="223"/>
    </row>
    <row r="17" spans="1:27" ht="38.25" customHeight="1" thickBot="1">
      <c r="A17" s="224"/>
      <c r="B17" s="217"/>
      <c r="C17" s="217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25"/>
      <c r="AA17" s="226"/>
    </row>
    <row r="18" spans="1:27" ht="102" customHeight="1" thickBot="1">
      <c r="A18" s="227" t="s">
        <v>17</v>
      </c>
      <c r="B18" s="204">
        <f>B16+B12</f>
        <v>1536955924.8899999</v>
      </c>
      <c r="C18" s="204">
        <f>C16+C12</f>
        <v>1536936329.53</v>
      </c>
      <c r="D18" s="212">
        <f t="shared" ref="D18:Z18" si="2">D16+D12</f>
        <v>40500131</v>
      </c>
      <c r="E18" s="212">
        <f t="shared" si="2"/>
        <v>0</v>
      </c>
      <c r="F18" s="212">
        <f t="shared" si="2"/>
        <v>40500131</v>
      </c>
      <c r="G18" s="213">
        <f t="shared" si="2"/>
        <v>0</v>
      </c>
      <c r="H18" s="204">
        <f t="shared" si="2"/>
        <v>133464308</v>
      </c>
      <c r="I18" s="204">
        <f t="shared" si="2"/>
        <v>0</v>
      </c>
      <c r="J18" s="204">
        <f t="shared" si="2"/>
        <v>133464308</v>
      </c>
      <c r="K18" s="214">
        <f t="shared" si="2"/>
        <v>0</v>
      </c>
      <c r="L18" s="212">
        <f t="shared" si="2"/>
        <v>1306139307.8899999</v>
      </c>
      <c r="M18" s="212">
        <f t="shared" si="2"/>
        <v>0</v>
      </c>
      <c r="N18" s="212">
        <f t="shared" si="2"/>
        <v>1306119712.53</v>
      </c>
      <c r="O18" s="213">
        <f t="shared" si="2"/>
        <v>510043927.25999999</v>
      </c>
      <c r="P18" s="214">
        <f t="shared" si="2"/>
        <v>0</v>
      </c>
      <c r="Q18" s="204">
        <f t="shared" si="2"/>
        <v>7533568</v>
      </c>
      <c r="R18" s="204">
        <f t="shared" si="2"/>
        <v>7533568</v>
      </c>
      <c r="S18" s="212">
        <f t="shared" si="2"/>
        <v>44783351</v>
      </c>
      <c r="T18" s="212">
        <f t="shared" si="2"/>
        <v>0</v>
      </c>
      <c r="U18" s="212">
        <f t="shared" si="2"/>
        <v>44783351</v>
      </c>
      <c r="V18" s="213">
        <f t="shared" si="2"/>
        <v>0</v>
      </c>
      <c r="W18" s="204">
        <f t="shared" si="2"/>
        <v>4535259</v>
      </c>
      <c r="X18" s="204">
        <f t="shared" si="2"/>
        <v>0</v>
      </c>
      <c r="Y18" s="204">
        <f t="shared" si="2"/>
        <v>4535259</v>
      </c>
      <c r="Z18" s="228">
        <f t="shared" si="2"/>
        <v>0</v>
      </c>
      <c r="AA18" s="223"/>
    </row>
    <row r="19" spans="1:27" ht="102" customHeight="1">
      <c r="A19" s="229" t="s">
        <v>65</v>
      </c>
      <c r="B19" s="229"/>
      <c r="C19" s="229"/>
      <c r="D19" s="229"/>
      <c r="E19" s="229"/>
      <c r="F19" s="229"/>
      <c r="G19" s="229"/>
      <c r="H19" s="229"/>
      <c r="L19" s="185"/>
    </row>
    <row r="20" spans="1:27" ht="102" customHeight="1">
      <c r="B20" s="230"/>
      <c r="C20" s="189"/>
      <c r="L20" s="183"/>
      <c r="N20" s="183"/>
    </row>
    <row r="21" spans="1:27" ht="102" customHeight="1">
      <c r="B21" s="230"/>
      <c r="C21" s="231"/>
    </row>
  </sheetData>
  <mergeCells count="13">
    <mergeCell ref="S7:V7"/>
    <mergeCell ref="W7:Z7"/>
    <mergeCell ref="A19:H19"/>
    <mergeCell ref="A1:Z1"/>
    <mergeCell ref="A2:Z2"/>
    <mergeCell ref="A3:Z3"/>
    <mergeCell ref="A4:Z4"/>
    <mergeCell ref="A7:A8"/>
    <mergeCell ref="B7:C7"/>
    <mergeCell ref="D7:G7"/>
    <mergeCell ref="H7:K7"/>
    <mergeCell ref="L7:O7"/>
    <mergeCell ref="P7:R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18" orientation="landscape" horizontalDpi="4294967294" verticalDpi="4294967294" copies="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EP DICIEMBRE 2017</vt:lpstr>
      <vt:lpstr>PP DICIEMBRE 2017</vt:lpstr>
      <vt:lpstr>'EP DICIEMBRE 2017'!Área_de_impresión</vt:lpstr>
      <vt:lpstr>'PP DICIEMBRE 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2018-04-13T23:55:54Z</cp:lastPrinted>
  <dcterms:created xsi:type="dcterms:W3CDTF">2018-04-13T23:51:19Z</dcterms:created>
  <dcterms:modified xsi:type="dcterms:W3CDTF">2018-04-16T23:31:29Z</dcterms:modified>
</cp:coreProperties>
</file>